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Август/"/>
    </mc:Choice>
  </mc:AlternateContent>
  <xr:revisionPtr revIDLastSave="0" documentId="13_ncr:1_{5A3A5380-39B3-9943-A736-04479586EB3D}" xr6:coauthVersionLast="45" xr6:coauthVersionMax="45" xr10:uidLastSave="{00000000-0000-0000-0000-000000000000}"/>
  <bookViews>
    <workbookView xWindow="480" yWindow="460" windowWidth="26120" windowHeight="14240" xr2:uid="{00000000-000D-0000-FFFF-FFFF00000000}"/>
  </bookViews>
  <sheets>
    <sheet name="IPL Двоеборье без экип" sheetId="12" r:id="rId1"/>
    <sheet name="IPL Жим без экипировки" sheetId="10" r:id="rId2"/>
    <sheet name="IPL Тяга без экипировки" sheetId="11" r:id="rId3"/>
    <sheet name="СПР Пауэрспорт" sheetId="15" r:id="rId4"/>
    <sheet name="СПР Жим стоя" sheetId="13" r:id="rId5"/>
    <sheet name="СПР Подъем на бицепс" sheetId="14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15" l="1"/>
  <c r="O6" i="15"/>
  <c r="L18" i="14"/>
  <c r="K18" i="14"/>
  <c r="L15" i="14"/>
  <c r="K15" i="14"/>
  <c r="L12" i="14"/>
  <c r="K12" i="14"/>
  <c r="L9" i="14"/>
  <c r="K9" i="14"/>
  <c r="L6" i="14"/>
  <c r="K6" i="14"/>
  <c r="L6" i="13"/>
  <c r="K6" i="13"/>
  <c r="P6" i="12"/>
  <c r="O6" i="12"/>
  <c r="L6" i="11"/>
  <c r="K6" i="11"/>
  <c r="L21" i="10"/>
  <c r="K21" i="10"/>
  <c r="L18" i="10"/>
  <c r="K18" i="10"/>
  <c r="L15" i="10"/>
  <c r="K15" i="10"/>
  <c r="L12" i="10"/>
  <c r="K12" i="10"/>
  <c r="L9" i="10"/>
  <c r="K9" i="10"/>
  <c r="L6" i="10"/>
  <c r="K6" i="10"/>
</calcChain>
</file>

<file path=xl/sharedStrings.xml><?xml version="1.0" encoding="utf-8"?>
<sst xmlns="http://schemas.openxmlformats.org/spreadsheetml/2006/main" count="251" uniqueCount="118">
  <si>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</si>
  <si>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</si>
  <si>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</si>
  <si>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</si>
  <si>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</si>
  <si>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</si>
  <si>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</si>
  <si>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/>
  </si>
  <si>
    <t>Результат</t>
  </si>
  <si>
    <t>Тяга</t>
  </si>
  <si>
    <t>ВЕСОВАЯ КАТЕГОРИЯ   52</t>
  </si>
  <si>
    <t>51,00</t>
  </si>
  <si>
    <t xml:space="preserve">Москва </t>
  </si>
  <si>
    <t>ВЕСОВАЯ КАТЕГОРИЯ   125</t>
  </si>
  <si>
    <t>1</t>
  </si>
  <si>
    <t>Жим лёжа</t>
  </si>
  <si>
    <t>Арсентьева Елизавета</t>
  </si>
  <si>
    <t>47,5</t>
  </si>
  <si>
    <t>50,0</t>
  </si>
  <si>
    <t>52,5</t>
  </si>
  <si>
    <t>ВЕСОВАЯ КАТЕГОРИЯ   67.5</t>
  </si>
  <si>
    <t>Шматова Мария</t>
  </si>
  <si>
    <t>Открытая (14.12.1986)/34</t>
  </si>
  <si>
    <t>65,80</t>
  </si>
  <si>
    <t>62,5</t>
  </si>
  <si>
    <t>67,5</t>
  </si>
  <si>
    <t>70,0</t>
  </si>
  <si>
    <t>ВЕСОВАЯ КАТЕГОРИЯ   90</t>
  </si>
  <si>
    <t>Шаронов Игорь</t>
  </si>
  <si>
    <t>Открытая (26.10.1975)/45</t>
  </si>
  <si>
    <t>88,50</t>
  </si>
  <si>
    <t>125,0</t>
  </si>
  <si>
    <t>132,5</t>
  </si>
  <si>
    <t>150,0</t>
  </si>
  <si>
    <t>Крюков Михаил</t>
  </si>
  <si>
    <t>Юноши 15-19 (11.12.2011)/9</t>
  </si>
  <si>
    <t>40,30</t>
  </si>
  <si>
    <t>22,5</t>
  </si>
  <si>
    <t>25,0</t>
  </si>
  <si>
    <t>27,5</t>
  </si>
  <si>
    <t>ВЕСОВАЯ КАТЕГОРИЯ   82.5</t>
  </si>
  <si>
    <t>Игошин Виталий</t>
  </si>
  <si>
    <t>Открытая (08.02.1991)/30</t>
  </si>
  <si>
    <t>80,20</t>
  </si>
  <si>
    <t xml:space="preserve">Жуковский/Московская область </t>
  </si>
  <si>
    <t>110,0</t>
  </si>
  <si>
    <t>117,5</t>
  </si>
  <si>
    <t>Крюков Владислав</t>
  </si>
  <si>
    <t>111,00</t>
  </si>
  <si>
    <t>162,5</t>
  </si>
  <si>
    <t>167,5</t>
  </si>
  <si>
    <t>Становая тяга</t>
  </si>
  <si>
    <t>Благославова Инга</t>
  </si>
  <si>
    <t>Девушки 15-19 (22.05.2005)/16</t>
  </si>
  <si>
    <t>86,80</t>
  </si>
  <si>
    <t xml:space="preserve">Видное/Московская область </t>
  </si>
  <si>
    <t>95,0</t>
  </si>
  <si>
    <t>102,5</t>
  </si>
  <si>
    <t>107,5</t>
  </si>
  <si>
    <t xml:space="preserve">Симанчук А. </t>
  </si>
  <si>
    <t>Дмитриев Дмитрий</t>
  </si>
  <si>
    <t>Открытая (27.11.1995)/25</t>
  </si>
  <si>
    <t>88,30</t>
  </si>
  <si>
    <t xml:space="preserve">Рыбинск/Ярославская область </t>
  </si>
  <si>
    <t>105,0</t>
  </si>
  <si>
    <t>115,0</t>
  </si>
  <si>
    <t>187,5</t>
  </si>
  <si>
    <t>202,5</t>
  </si>
  <si>
    <t>Жим стоя</t>
  </si>
  <si>
    <t>ВЕСОВАЯ КАТЕГОРИЯ   100</t>
  </si>
  <si>
    <t>Горшков Виталий</t>
  </si>
  <si>
    <t>Открытая (14.12.1976)/44</t>
  </si>
  <si>
    <t>96,50</t>
  </si>
  <si>
    <t xml:space="preserve">Лобня/Московская область </t>
  </si>
  <si>
    <t>72,5</t>
  </si>
  <si>
    <t>77,5</t>
  </si>
  <si>
    <t>82,5</t>
  </si>
  <si>
    <t>ВЕСОВАЯ КАТЕГОРИЯ   60</t>
  </si>
  <si>
    <t>Гуляева Яна</t>
  </si>
  <si>
    <t>Открытая (21.02.1987)/34</t>
  </si>
  <si>
    <t>59,70</t>
  </si>
  <si>
    <t>30,0</t>
  </si>
  <si>
    <t>Горшков Иван</t>
  </si>
  <si>
    <t>64,30</t>
  </si>
  <si>
    <t>40,0</t>
  </si>
  <si>
    <t>42,5</t>
  </si>
  <si>
    <t>45,0</t>
  </si>
  <si>
    <t>ВЕСОВАЯ КАТЕГОРИЯ   75</t>
  </si>
  <si>
    <t>Качалин Андрей</t>
  </si>
  <si>
    <t>Открытая (14.10.1997)/23</t>
  </si>
  <si>
    <t>72,30</t>
  </si>
  <si>
    <t>75,0</t>
  </si>
  <si>
    <t>80,0</t>
  </si>
  <si>
    <t>85,0</t>
  </si>
  <si>
    <t>57,5</t>
  </si>
  <si>
    <t>60,0</t>
  </si>
  <si>
    <t>Открытый Кубок Раменского Района и КП Белый Берег
СПР Пауэрспорт
Раменское/Московская область, 20 августа 2021 года</t>
  </si>
  <si>
    <t>Открытый Кубок Раменского Района и КП Белый Берег
СПР Строгий подъем штанги на бицепс
Раменское/Московская область, 20 августа 2021 года</t>
  </si>
  <si>
    <t>Изотов С.</t>
  </si>
  <si>
    <t>Юноши 13-19 (12.02.2007)/14</t>
  </si>
  <si>
    <t>Юниорки 20-23 (12.06.2001)/20</t>
  </si>
  <si>
    <t>Мастера 45-49 (08.03.1975)/46</t>
  </si>
  <si>
    <t>Открытый Кубок Раменского Района и КП Белый Берег
СПР Жим штанги стоя
Раменское/Московская область, 20 августа 2021 года</t>
  </si>
  <si>
    <t>Открытый Кубок Раменского Района и КП Белый Берег
IPL Силовое двоеборье без экипировки
Раменское/Московская область, 20 августа 2021 года</t>
  </si>
  <si>
    <t>Открытый Кубок Раменского Района и КП Белый Берег
IPL Становая тяга без экипировки
Раменское/Московская область, 20 августа 2021 года</t>
  </si>
  <si>
    <t>Открытый Кубок Раменского Района и КП Белый Берег
IPL Жим лежа без экипировки
Раменское/Московская область, 20 августа 2021 года</t>
  </si>
  <si>
    <t>Смирнов Д.</t>
  </si>
  <si>
    <t>Бережной Д.</t>
  </si>
  <si>
    <t>Нижний Новгород/Нижегородская область</t>
  </si>
  <si>
    <t xml:space="preserve">Уфа/Республика Башкортостан </t>
  </si>
  <si>
    <t>Жим</t>
  </si>
  <si>
    <t>№</t>
  </si>
  <si>
    <t xml:space="preserve">
Дата рождения/Возраст</t>
  </si>
  <si>
    <t>Возрастная группа</t>
  </si>
  <si>
    <t>O</t>
  </si>
  <si>
    <t>T</t>
  </si>
  <si>
    <t>J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</si>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</sst>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9A16-4ED8-4817-B8E5-378D9CB3F735}">
  <dimension ref="A1:Q7"/>
  <sheetViews>
    <sheetView tabSelected="1"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11" t="s">
        <v>103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s="2" customFormat="1" ht="62" customHeight="1" thickBot="1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7" s="1" customFormat="1" ht="12.75" customHeight="1">
      <c r="A3" s="19" t="s">
        <v>111</v>
      </c>
      <c r="B3" s="28" t="s">
        <v>0</v>
      </c>
      <c r="C3" s="21" t="s">
        <v>112</v>
      </c>
      <c r="D3" s="21" t="s">
        <v>6</v>
      </c>
      <c r="E3" s="23" t="s">
        <v>113</v>
      </c>
      <c r="F3" s="23" t="s">
        <v>5</v>
      </c>
      <c r="G3" s="23" t="s">
        <v>15</v>
      </c>
      <c r="H3" s="23"/>
      <c r="I3" s="23"/>
      <c r="J3" s="23"/>
      <c r="K3" s="23" t="s">
        <v>51</v>
      </c>
      <c r="L3" s="23"/>
      <c r="M3" s="23"/>
      <c r="N3" s="23"/>
      <c r="O3" s="23" t="s">
        <v>1</v>
      </c>
      <c r="P3" s="23" t="s">
        <v>3</v>
      </c>
      <c r="Q3" s="24" t="s">
        <v>2</v>
      </c>
    </row>
    <row r="4" spans="1:17" s="1" customFormat="1" ht="21" customHeight="1" thickBot="1">
      <c r="A4" s="20"/>
      <c r="B4" s="29"/>
      <c r="C4" s="22"/>
      <c r="D4" s="22"/>
      <c r="E4" s="22"/>
      <c r="F4" s="2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22"/>
      <c r="P4" s="22"/>
      <c r="Q4" s="25"/>
    </row>
    <row r="5" spans="1:17" ht="16">
      <c r="A5" s="26" t="s">
        <v>27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7">
      <c r="A6" s="8" t="s">
        <v>14</v>
      </c>
      <c r="B6" s="7" t="s">
        <v>60</v>
      </c>
      <c r="C6" s="7" t="s">
        <v>61</v>
      </c>
      <c r="D6" s="7" t="s">
        <v>62</v>
      </c>
      <c r="E6" s="7" t="s">
        <v>114</v>
      </c>
      <c r="F6" s="7" t="s">
        <v>63</v>
      </c>
      <c r="G6" s="9" t="s">
        <v>64</v>
      </c>
      <c r="H6" s="9" t="s">
        <v>65</v>
      </c>
      <c r="I6" s="9" t="s">
        <v>31</v>
      </c>
      <c r="J6" s="8"/>
      <c r="K6" s="9" t="s">
        <v>66</v>
      </c>
      <c r="L6" s="10" t="s">
        <v>67</v>
      </c>
      <c r="M6" s="10" t="s">
        <v>67</v>
      </c>
      <c r="N6" s="8"/>
      <c r="O6" s="8" t="str">
        <f>"312,5"</f>
        <v>312,5</v>
      </c>
      <c r="P6" s="8" t="str">
        <f>"201,4687"</f>
        <v>201,4687</v>
      </c>
      <c r="Q6" s="7"/>
    </row>
    <row r="7" spans="1:17">
      <c r="B7" s="5" t="s">
        <v>7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F32ED-DB1C-4FA4-9824-3225A246E2DC}">
  <dimension ref="A1:M2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41.8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9.5" style="5" bestFit="1" customWidth="1"/>
    <col min="14" max="16384" width="9.1640625" style="3"/>
  </cols>
  <sheetData>
    <row r="1" spans="1:13" s="2" customFormat="1" ht="29" customHeight="1">
      <c r="A1" s="11" t="s">
        <v>105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2" customHeight="1" thickBot="1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12.75" customHeight="1">
      <c r="A3" s="19" t="s">
        <v>111</v>
      </c>
      <c r="B3" s="28" t="s">
        <v>0</v>
      </c>
      <c r="C3" s="21" t="s">
        <v>112</v>
      </c>
      <c r="D3" s="21" t="s">
        <v>6</v>
      </c>
      <c r="E3" s="23" t="s">
        <v>113</v>
      </c>
      <c r="F3" s="23" t="s">
        <v>5</v>
      </c>
      <c r="G3" s="23" t="s">
        <v>15</v>
      </c>
      <c r="H3" s="23"/>
      <c r="I3" s="23"/>
      <c r="J3" s="23"/>
      <c r="K3" s="23" t="s">
        <v>8</v>
      </c>
      <c r="L3" s="23" t="s">
        <v>3</v>
      </c>
      <c r="M3" s="24" t="s">
        <v>2</v>
      </c>
    </row>
    <row r="4" spans="1:13" s="1" customFormat="1" ht="21" customHeight="1" thickBot="1">
      <c r="A4" s="20"/>
      <c r="B4" s="29"/>
      <c r="C4" s="22"/>
      <c r="D4" s="22"/>
      <c r="E4" s="22"/>
      <c r="F4" s="22"/>
      <c r="G4" s="4">
        <v>1</v>
      </c>
      <c r="H4" s="4">
        <v>2</v>
      </c>
      <c r="I4" s="4">
        <v>3</v>
      </c>
      <c r="J4" s="4" t="s">
        <v>4</v>
      </c>
      <c r="K4" s="22"/>
      <c r="L4" s="22"/>
      <c r="M4" s="25"/>
    </row>
    <row r="5" spans="1:13" ht="16">
      <c r="A5" s="26" t="s">
        <v>10</v>
      </c>
      <c r="B5" s="26"/>
      <c r="C5" s="27"/>
      <c r="D5" s="27"/>
      <c r="E5" s="27"/>
      <c r="F5" s="27"/>
      <c r="G5" s="27"/>
      <c r="H5" s="27"/>
      <c r="I5" s="27"/>
      <c r="J5" s="27"/>
    </row>
    <row r="6" spans="1:13">
      <c r="A6" s="8" t="s">
        <v>14</v>
      </c>
      <c r="B6" s="7" t="s">
        <v>16</v>
      </c>
      <c r="C6" s="7" t="s">
        <v>100</v>
      </c>
      <c r="D6" s="7" t="s">
        <v>11</v>
      </c>
      <c r="E6" s="7" t="s">
        <v>116</v>
      </c>
      <c r="F6" s="7" t="s">
        <v>12</v>
      </c>
      <c r="G6" s="9" t="s">
        <v>17</v>
      </c>
      <c r="H6" s="9" t="s">
        <v>18</v>
      </c>
      <c r="I6" s="9" t="s">
        <v>19</v>
      </c>
      <c r="J6" s="8"/>
      <c r="K6" s="8" t="str">
        <f>"52,5"</f>
        <v>52,5</v>
      </c>
      <c r="L6" s="8" t="str">
        <f>"66,4335"</f>
        <v>66,4335</v>
      </c>
      <c r="M6" s="7" t="s">
        <v>107</v>
      </c>
    </row>
    <row r="7" spans="1:13">
      <c r="B7" s="5" t="s">
        <v>7</v>
      </c>
    </row>
    <row r="8" spans="1:13" ht="16">
      <c r="A8" s="30" t="s">
        <v>20</v>
      </c>
      <c r="B8" s="30"/>
      <c r="C8" s="31"/>
      <c r="D8" s="31"/>
      <c r="E8" s="31"/>
      <c r="F8" s="31"/>
      <c r="G8" s="31"/>
      <c r="H8" s="31"/>
      <c r="I8" s="31"/>
      <c r="J8" s="31"/>
    </row>
    <row r="9" spans="1:13">
      <c r="A9" s="8" t="s">
        <v>14</v>
      </c>
      <c r="B9" s="7" t="s">
        <v>21</v>
      </c>
      <c r="C9" s="7" t="s">
        <v>22</v>
      </c>
      <c r="D9" s="7" t="s">
        <v>23</v>
      </c>
      <c r="E9" s="7" t="s">
        <v>114</v>
      </c>
      <c r="F9" s="7" t="s">
        <v>12</v>
      </c>
      <c r="G9" s="9" t="s">
        <v>24</v>
      </c>
      <c r="H9" s="9" t="s">
        <v>25</v>
      </c>
      <c r="I9" s="9" t="s">
        <v>26</v>
      </c>
      <c r="J9" s="8"/>
      <c r="K9" s="8" t="str">
        <f>"70,0"</f>
        <v>70,0</v>
      </c>
      <c r="L9" s="8" t="str">
        <f>"72,7790"</f>
        <v>72,7790</v>
      </c>
      <c r="M9" s="7" t="s">
        <v>106</v>
      </c>
    </row>
    <row r="10" spans="1:13">
      <c r="B10" s="5" t="s">
        <v>7</v>
      </c>
    </row>
    <row r="11" spans="1:13" ht="16">
      <c r="A11" s="30" t="s">
        <v>27</v>
      </c>
      <c r="B11" s="30"/>
      <c r="C11" s="31"/>
      <c r="D11" s="31"/>
      <c r="E11" s="31"/>
      <c r="F11" s="31"/>
      <c r="G11" s="31"/>
      <c r="H11" s="31"/>
      <c r="I11" s="31"/>
      <c r="J11" s="31"/>
    </row>
    <row r="12" spans="1:13">
      <c r="A12" s="8" t="s">
        <v>14</v>
      </c>
      <c r="B12" s="7" t="s">
        <v>28</v>
      </c>
      <c r="C12" s="7" t="s">
        <v>29</v>
      </c>
      <c r="D12" s="7" t="s">
        <v>30</v>
      </c>
      <c r="E12" s="7" t="s">
        <v>114</v>
      </c>
      <c r="F12" s="7" t="s">
        <v>108</v>
      </c>
      <c r="G12" s="9" t="s">
        <v>31</v>
      </c>
      <c r="H12" s="9" t="s">
        <v>32</v>
      </c>
      <c r="I12" s="9" t="s">
        <v>33</v>
      </c>
      <c r="J12" s="8"/>
      <c r="K12" s="8" t="str">
        <f>"150,0"</f>
        <v>150,0</v>
      </c>
      <c r="L12" s="8" t="str">
        <f>"130,5450"</f>
        <v>130,5450</v>
      </c>
      <c r="M12" s="7"/>
    </row>
    <row r="13" spans="1:13">
      <c r="B13" s="5" t="s">
        <v>7</v>
      </c>
    </row>
    <row r="14" spans="1:13" ht="16">
      <c r="A14" s="30" t="s">
        <v>10</v>
      </c>
      <c r="B14" s="30"/>
      <c r="C14" s="31"/>
      <c r="D14" s="31"/>
      <c r="E14" s="31"/>
      <c r="F14" s="31"/>
      <c r="G14" s="31"/>
      <c r="H14" s="31"/>
      <c r="I14" s="31"/>
      <c r="J14" s="31"/>
    </row>
    <row r="15" spans="1:13">
      <c r="A15" s="8" t="s">
        <v>14</v>
      </c>
      <c r="B15" s="7" t="s">
        <v>34</v>
      </c>
      <c r="C15" s="7" t="s">
        <v>35</v>
      </c>
      <c r="D15" s="7" t="s">
        <v>36</v>
      </c>
      <c r="E15" s="7" t="s">
        <v>115</v>
      </c>
      <c r="F15" s="7" t="s">
        <v>109</v>
      </c>
      <c r="G15" s="9" t="s">
        <v>37</v>
      </c>
      <c r="H15" s="9" t="s">
        <v>38</v>
      </c>
      <c r="I15" s="9" t="s">
        <v>39</v>
      </c>
      <c r="J15" s="8"/>
      <c r="K15" s="8" t="str">
        <f>"27,5"</f>
        <v>27,5</v>
      </c>
      <c r="L15" s="8" t="str">
        <f>"36,3687"</f>
        <v>36,3687</v>
      </c>
      <c r="M15" s="7"/>
    </row>
    <row r="16" spans="1:13">
      <c r="B16" s="5" t="s">
        <v>7</v>
      </c>
    </row>
    <row r="17" spans="1:13" ht="16">
      <c r="A17" s="30" t="s">
        <v>40</v>
      </c>
      <c r="B17" s="30"/>
      <c r="C17" s="31"/>
      <c r="D17" s="31"/>
      <c r="E17" s="31"/>
      <c r="F17" s="31"/>
      <c r="G17" s="31"/>
      <c r="H17" s="31"/>
      <c r="I17" s="31"/>
      <c r="J17" s="31"/>
    </row>
    <row r="18" spans="1:13">
      <c r="A18" s="8" t="s">
        <v>14</v>
      </c>
      <c r="B18" s="7" t="s">
        <v>41</v>
      </c>
      <c r="C18" s="7" t="s">
        <v>42</v>
      </c>
      <c r="D18" s="7" t="s">
        <v>43</v>
      </c>
      <c r="E18" s="7" t="s">
        <v>114</v>
      </c>
      <c r="F18" s="7" t="s">
        <v>44</v>
      </c>
      <c r="G18" s="9" t="s">
        <v>45</v>
      </c>
      <c r="H18" s="10" t="s">
        <v>46</v>
      </c>
      <c r="I18" s="10" t="s">
        <v>46</v>
      </c>
      <c r="J18" s="8"/>
      <c r="K18" s="8" t="str">
        <f>"110,0"</f>
        <v>110,0</v>
      </c>
      <c r="L18" s="8" t="str">
        <f>"74,9760"</f>
        <v>74,9760</v>
      </c>
      <c r="M18" s="7"/>
    </row>
    <row r="19" spans="1:13">
      <c r="B19" s="5" t="s">
        <v>7</v>
      </c>
    </row>
    <row r="20" spans="1:13" ht="16">
      <c r="A20" s="30" t="s">
        <v>13</v>
      </c>
      <c r="B20" s="30"/>
      <c r="C20" s="31"/>
      <c r="D20" s="31"/>
      <c r="E20" s="31"/>
      <c r="F20" s="31"/>
      <c r="G20" s="31"/>
      <c r="H20" s="31"/>
      <c r="I20" s="31"/>
      <c r="J20" s="31"/>
    </row>
    <row r="21" spans="1:13">
      <c r="A21" s="8" t="s">
        <v>14</v>
      </c>
      <c r="B21" s="7" t="s">
        <v>47</v>
      </c>
      <c r="C21" s="7" t="s">
        <v>101</v>
      </c>
      <c r="D21" s="7" t="s">
        <v>48</v>
      </c>
      <c r="E21" s="7" t="s">
        <v>117</v>
      </c>
      <c r="F21" s="7" t="s">
        <v>109</v>
      </c>
      <c r="G21" s="9" t="s">
        <v>33</v>
      </c>
      <c r="H21" s="9" t="s">
        <v>49</v>
      </c>
      <c r="I21" s="9" t="s">
        <v>50</v>
      </c>
      <c r="J21" s="8"/>
      <c r="K21" s="8" t="str">
        <f>"167,5"</f>
        <v>167,5</v>
      </c>
      <c r="L21" s="8" t="str">
        <f>"105,9736"</f>
        <v>105,9736</v>
      </c>
      <c r="M21" s="7"/>
    </row>
    <row r="22" spans="1:13">
      <c r="B22" s="5" t="s">
        <v>7</v>
      </c>
    </row>
  </sheetData>
  <mergeCells count="17">
    <mergeCell ref="A20:J20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047B5-02E2-495E-9C32-687B7E427078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6.6640625" style="5" bestFit="1" customWidth="1"/>
    <col min="7" max="10" width="5.33203125" style="6" customWidth="1"/>
    <col min="11" max="11" width="10.5" style="6" bestFit="1" customWidth="1"/>
    <col min="12" max="12" width="7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11" t="s">
        <v>104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2" customHeight="1" thickBot="1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12.75" customHeight="1">
      <c r="A3" s="19" t="s">
        <v>111</v>
      </c>
      <c r="B3" s="28" t="s">
        <v>0</v>
      </c>
      <c r="C3" s="21" t="s">
        <v>112</v>
      </c>
      <c r="D3" s="21" t="s">
        <v>6</v>
      </c>
      <c r="E3" s="23" t="s">
        <v>113</v>
      </c>
      <c r="F3" s="23" t="s">
        <v>5</v>
      </c>
      <c r="G3" s="23" t="s">
        <v>51</v>
      </c>
      <c r="H3" s="23"/>
      <c r="I3" s="23"/>
      <c r="J3" s="23"/>
      <c r="K3" s="23" t="s">
        <v>8</v>
      </c>
      <c r="L3" s="23" t="s">
        <v>3</v>
      </c>
      <c r="M3" s="24" t="s">
        <v>2</v>
      </c>
    </row>
    <row r="4" spans="1:13" s="1" customFormat="1" ht="21" customHeight="1" thickBot="1">
      <c r="A4" s="20"/>
      <c r="B4" s="29"/>
      <c r="C4" s="22"/>
      <c r="D4" s="22"/>
      <c r="E4" s="22"/>
      <c r="F4" s="22"/>
      <c r="G4" s="4">
        <v>1</v>
      </c>
      <c r="H4" s="4">
        <v>2</v>
      </c>
      <c r="I4" s="4">
        <v>3</v>
      </c>
      <c r="J4" s="4" t="s">
        <v>4</v>
      </c>
      <c r="K4" s="22"/>
      <c r="L4" s="22"/>
      <c r="M4" s="25"/>
    </row>
    <row r="5" spans="1:13" ht="16">
      <c r="A5" s="26" t="s">
        <v>27</v>
      </c>
      <c r="B5" s="26"/>
      <c r="C5" s="27"/>
      <c r="D5" s="27"/>
      <c r="E5" s="27"/>
      <c r="F5" s="27"/>
      <c r="G5" s="27"/>
      <c r="H5" s="27"/>
      <c r="I5" s="27"/>
      <c r="J5" s="27"/>
    </row>
    <row r="6" spans="1:13">
      <c r="A6" s="8" t="s">
        <v>14</v>
      </c>
      <c r="B6" s="7" t="s">
        <v>52</v>
      </c>
      <c r="C6" s="7" t="s">
        <v>53</v>
      </c>
      <c r="D6" s="7" t="s">
        <v>54</v>
      </c>
      <c r="E6" s="7" t="s">
        <v>115</v>
      </c>
      <c r="F6" s="7" t="s">
        <v>55</v>
      </c>
      <c r="G6" s="9" t="s">
        <v>56</v>
      </c>
      <c r="H6" s="9" t="s">
        <v>57</v>
      </c>
      <c r="I6" s="10" t="s">
        <v>58</v>
      </c>
      <c r="J6" s="8"/>
      <c r="K6" s="8" t="str">
        <f>"102,5"</f>
        <v>102,5</v>
      </c>
      <c r="L6" s="8" t="str">
        <f>"89,9745"</f>
        <v>89,9745</v>
      </c>
      <c r="M6" s="7" t="s">
        <v>59</v>
      </c>
    </row>
    <row r="7" spans="1:13">
      <c r="B7" s="5" t="s">
        <v>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B3B98-4F84-4FC8-9BC4-A06A097A7E3A}">
  <dimension ref="A1:Q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5" style="5" bestFit="1" customWidth="1"/>
    <col min="7" max="9" width="5.5" style="6" customWidth="1"/>
    <col min="10" max="10" width="4.83203125" style="6" customWidth="1"/>
    <col min="11" max="14" width="5.5" style="6" customWidth="1"/>
    <col min="15" max="15" width="7.83203125" style="6" bestFit="1" customWidth="1"/>
    <col min="16" max="16" width="8.5" style="6" bestFit="1" customWidth="1"/>
    <col min="17" max="17" width="18.1640625" style="5" customWidth="1"/>
    <col min="18" max="16384" width="9.1640625" style="3"/>
  </cols>
  <sheetData>
    <row r="1" spans="1:17" s="2" customFormat="1" ht="29" customHeight="1">
      <c r="A1" s="11" t="s">
        <v>96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s="2" customFormat="1" ht="62" customHeight="1" thickBot="1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7" s="1" customFormat="1" ht="12.75" customHeight="1">
      <c r="A3" s="19" t="s">
        <v>111</v>
      </c>
      <c r="B3" s="28" t="s">
        <v>0</v>
      </c>
      <c r="C3" s="21" t="s">
        <v>112</v>
      </c>
      <c r="D3" s="21" t="s">
        <v>6</v>
      </c>
      <c r="E3" s="23" t="s">
        <v>113</v>
      </c>
      <c r="F3" s="23" t="s">
        <v>5</v>
      </c>
      <c r="G3" s="23" t="s">
        <v>110</v>
      </c>
      <c r="H3" s="23"/>
      <c r="I3" s="23"/>
      <c r="J3" s="23"/>
      <c r="K3" s="23" t="s">
        <v>9</v>
      </c>
      <c r="L3" s="23"/>
      <c r="M3" s="23"/>
      <c r="N3" s="23"/>
      <c r="O3" s="23" t="s">
        <v>1</v>
      </c>
      <c r="P3" s="23" t="s">
        <v>3</v>
      </c>
      <c r="Q3" s="24" t="s">
        <v>2</v>
      </c>
    </row>
    <row r="4" spans="1:17" s="1" customFormat="1" ht="21" customHeight="1" thickBot="1">
      <c r="A4" s="20"/>
      <c r="B4" s="29"/>
      <c r="C4" s="22"/>
      <c r="D4" s="22"/>
      <c r="E4" s="22"/>
      <c r="F4" s="2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22"/>
      <c r="P4" s="22"/>
      <c r="Q4" s="25"/>
    </row>
    <row r="5" spans="1:17" ht="16">
      <c r="A5" s="26" t="s">
        <v>69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7">
      <c r="A6" s="8" t="s">
        <v>14</v>
      </c>
      <c r="B6" s="7" t="s">
        <v>70</v>
      </c>
      <c r="C6" s="7" t="s">
        <v>71</v>
      </c>
      <c r="D6" s="7" t="s">
        <v>72</v>
      </c>
      <c r="E6" s="7" t="s">
        <v>114</v>
      </c>
      <c r="F6" s="7" t="s">
        <v>73</v>
      </c>
      <c r="G6" s="9" t="s">
        <v>64</v>
      </c>
      <c r="H6" s="9" t="s">
        <v>45</v>
      </c>
      <c r="I6" s="9" t="s">
        <v>65</v>
      </c>
      <c r="J6" s="8"/>
      <c r="K6" s="9" t="s">
        <v>74</v>
      </c>
      <c r="L6" s="9" t="s">
        <v>75</v>
      </c>
      <c r="M6" s="9" t="s">
        <v>76</v>
      </c>
      <c r="N6" s="8"/>
      <c r="O6" s="8" t="str">
        <f>"197,5"</f>
        <v>197,5</v>
      </c>
      <c r="P6" s="8" t="str">
        <f>"116,6237"</f>
        <v>116,6237</v>
      </c>
      <c r="Q6" s="7"/>
    </row>
    <row r="7" spans="1:17">
      <c r="B7" s="5" t="s">
        <v>7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ECC6D-BAFE-43E1-8B04-4174FE1DEC9C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11" t="s">
        <v>102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2" customHeight="1" thickBot="1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12.75" customHeight="1">
      <c r="A3" s="19" t="s">
        <v>111</v>
      </c>
      <c r="B3" s="28" t="s">
        <v>0</v>
      </c>
      <c r="C3" s="21" t="s">
        <v>112</v>
      </c>
      <c r="D3" s="21" t="s">
        <v>6</v>
      </c>
      <c r="E3" s="23" t="s">
        <v>113</v>
      </c>
      <c r="F3" s="23" t="s">
        <v>5</v>
      </c>
      <c r="G3" s="23" t="s">
        <v>68</v>
      </c>
      <c r="H3" s="23"/>
      <c r="I3" s="23"/>
      <c r="J3" s="23"/>
      <c r="K3" s="23" t="s">
        <v>8</v>
      </c>
      <c r="L3" s="23" t="s">
        <v>3</v>
      </c>
      <c r="M3" s="24" t="s">
        <v>2</v>
      </c>
    </row>
    <row r="4" spans="1:13" s="1" customFormat="1" ht="21" customHeight="1" thickBot="1">
      <c r="A4" s="20"/>
      <c r="B4" s="29"/>
      <c r="C4" s="22"/>
      <c r="D4" s="22"/>
      <c r="E4" s="22"/>
      <c r="F4" s="22"/>
      <c r="G4" s="4">
        <v>1</v>
      </c>
      <c r="H4" s="4">
        <v>2</v>
      </c>
      <c r="I4" s="4">
        <v>3</v>
      </c>
      <c r="J4" s="4" t="s">
        <v>4</v>
      </c>
      <c r="K4" s="22"/>
      <c r="L4" s="22"/>
      <c r="M4" s="25"/>
    </row>
    <row r="5" spans="1:13" ht="16">
      <c r="A5" s="26" t="s">
        <v>69</v>
      </c>
      <c r="B5" s="26"/>
      <c r="C5" s="27"/>
      <c r="D5" s="27"/>
      <c r="E5" s="27"/>
      <c r="F5" s="27"/>
      <c r="G5" s="27"/>
      <c r="H5" s="27"/>
      <c r="I5" s="27"/>
      <c r="J5" s="27"/>
    </row>
    <row r="6" spans="1:13">
      <c r="A6" s="8" t="s">
        <v>14</v>
      </c>
      <c r="B6" s="7" t="s">
        <v>70</v>
      </c>
      <c r="C6" s="7" t="s">
        <v>71</v>
      </c>
      <c r="D6" s="7" t="s">
        <v>72</v>
      </c>
      <c r="E6" s="7" t="s">
        <v>114</v>
      </c>
      <c r="F6" s="7" t="s">
        <v>73</v>
      </c>
      <c r="G6" s="9" t="s">
        <v>64</v>
      </c>
      <c r="H6" s="9" t="s">
        <v>45</v>
      </c>
      <c r="I6" s="9" t="s">
        <v>65</v>
      </c>
      <c r="J6" s="8"/>
      <c r="K6" s="8" t="str">
        <f>"115,0"</f>
        <v>115,0</v>
      </c>
      <c r="L6" s="8" t="str">
        <f>"67,9075"</f>
        <v>67,9075</v>
      </c>
      <c r="M6" s="7"/>
    </row>
    <row r="7" spans="1:13">
      <c r="B7" s="5" t="s">
        <v>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07822-3576-4CE4-A412-CA961E94412E}">
  <dimension ref="A1:M19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0.1640625" style="5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29.6640625" style="5" bestFit="1" customWidth="1"/>
    <col min="7" max="10" width="5.5" style="6" customWidth="1"/>
    <col min="11" max="11" width="10.5" style="6" bestFit="1" customWidth="1"/>
    <col min="12" max="12" width="10.83203125" style="6" customWidth="1"/>
    <col min="13" max="13" width="21" style="5" customWidth="1"/>
    <col min="14" max="16384" width="9.1640625" style="3"/>
  </cols>
  <sheetData>
    <row r="1" spans="1:13" s="2" customFormat="1" ht="29" customHeight="1">
      <c r="A1" s="11" t="s">
        <v>97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2" customHeight="1" thickBot="1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12.75" customHeight="1">
      <c r="A3" s="19" t="s">
        <v>111</v>
      </c>
      <c r="B3" s="28" t="s">
        <v>0</v>
      </c>
      <c r="C3" s="21" t="s">
        <v>112</v>
      </c>
      <c r="D3" s="21" t="s">
        <v>6</v>
      </c>
      <c r="E3" s="23" t="s">
        <v>113</v>
      </c>
      <c r="F3" s="23" t="s">
        <v>5</v>
      </c>
      <c r="G3" s="23" t="s">
        <v>110</v>
      </c>
      <c r="H3" s="23"/>
      <c r="I3" s="23"/>
      <c r="J3" s="23"/>
      <c r="K3" s="23" t="s">
        <v>8</v>
      </c>
      <c r="L3" s="23" t="s">
        <v>3</v>
      </c>
      <c r="M3" s="24" t="s">
        <v>2</v>
      </c>
    </row>
    <row r="4" spans="1:13" s="1" customFormat="1" ht="21" customHeight="1" thickBot="1">
      <c r="A4" s="20"/>
      <c r="B4" s="29"/>
      <c r="C4" s="22"/>
      <c r="D4" s="22"/>
      <c r="E4" s="22"/>
      <c r="F4" s="22"/>
      <c r="G4" s="4">
        <v>1</v>
      </c>
      <c r="H4" s="4">
        <v>2</v>
      </c>
      <c r="I4" s="4">
        <v>3</v>
      </c>
      <c r="J4" s="4" t="s">
        <v>4</v>
      </c>
      <c r="K4" s="22"/>
      <c r="L4" s="22"/>
      <c r="M4" s="25"/>
    </row>
    <row r="5" spans="1:13" ht="16">
      <c r="A5" s="26" t="s">
        <v>77</v>
      </c>
      <c r="B5" s="26"/>
      <c r="C5" s="27"/>
      <c r="D5" s="27"/>
      <c r="E5" s="27"/>
      <c r="F5" s="27"/>
      <c r="G5" s="27"/>
      <c r="H5" s="27"/>
      <c r="I5" s="27"/>
      <c r="J5" s="27"/>
    </row>
    <row r="6" spans="1:13">
      <c r="A6" s="8" t="s">
        <v>14</v>
      </c>
      <c r="B6" s="7" t="s">
        <v>78</v>
      </c>
      <c r="C6" s="7" t="s">
        <v>79</v>
      </c>
      <c r="D6" s="7" t="s">
        <v>80</v>
      </c>
      <c r="E6" s="7" t="s">
        <v>114</v>
      </c>
      <c r="F6" s="7" t="s">
        <v>73</v>
      </c>
      <c r="G6" s="9" t="s">
        <v>37</v>
      </c>
      <c r="H6" s="9" t="s">
        <v>39</v>
      </c>
      <c r="I6" s="9" t="s">
        <v>81</v>
      </c>
      <c r="J6" s="8"/>
      <c r="K6" s="8" t="str">
        <f>"30,0"</f>
        <v>30,0</v>
      </c>
      <c r="L6" s="8" t="str">
        <f>"29,7480"</f>
        <v>29,7480</v>
      </c>
      <c r="M6" s="7"/>
    </row>
    <row r="7" spans="1:13">
      <c r="B7" s="5" t="s">
        <v>7</v>
      </c>
    </row>
    <row r="8" spans="1:13" ht="16">
      <c r="A8" s="30" t="s">
        <v>20</v>
      </c>
      <c r="B8" s="30"/>
      <c r="C8" s="31"/>
      <c r="D8" s="31"/>
      <c r="E8" s="31"/>
      <c r="F8" s="31"/>
      <c r="G8" s="31"/>
      <c r="H8" s="31"/>
      <c r="I8" s="31"/>
      <c r="J8" s="31"/>
    </row>
    <row r="9" spans="1:13">
      <c r="A9" s="8" t="s">
        <v>14</v>
      </c>
      <c r="B9" s="7" t="s">
        <v>82</v>
      </c>
      <c r="C9" s="7" t="s">
        <v>99</v>
      </c>
      <c r="D9" s="7" t="s">
        <v>83</v>
      </c>
      <c r="E9" s="7" t="s">
        <v>115</v>
      </c>
      <c r="F9" s="7" t="s">
        <v>12</v>
      </c>
      <c r="G9" s="9" t="s">
        <v>84</v>
      </c>
      <c r="H9" s="9" t="s">
        <v>85</v>
      </c>
      <c r="I9" s="9" t="s">
        <v>86</v>
      </c>
      <c r="J9" s="8"/>
      <c r="K9" s="8" t="str">
        <f>"45,0"</f>
        <v>45,0</v>
      </c>
      <c r="L9" s="8" t="str">
        <f>"35,1360"</f>
        <v>35,1360</v>
      </c>
      <c r="M9" s="7" t="s">
        <v>98</v>
      </c>
    </row>
    <row r="10" spans="1:13">
      <c r="B10" s="5" t="s">
        <v>7</v>
      </c>
    </row>
    <row r="11" spans="1:13" ht="16">
      <c r="A11" s="30" t="s">
        <v>87</v>
      </c>
      <c r="B11" s="30"/>
      <c r="C11" s="31"/>
      <c r="D11" s="31"/>
      <c r="E11" s="31"/>
      <c r="F11" s="31"/>
      <c r="G11" s="31"/>
      <c r="H11" s="31"/>
      <c r="I11" s="31"/>
      <c r="J11" s="31"/>
    </row>
    <row r="12" spans="1:13">
      <c r="A12" s="8" t="s">
        <v>14</v>
      </c>
      <c r="B12" s="7" t="s">
        <v>88</v>
      </c>
      <c r="C12" s="7" t="s">
        <v>89</v>
      </c>
      <c r="D12" s="7" t="s">
        <v>90</v>
      </c>
      <c r="E12" s="7" t="s">
        <v>114</v>
      </c>
      <c r="F12" s="7" t="s">
        <v>12</v>
      </c>
      <c r="G12" s="9" t="s">
        <v>91</v>
      </c>
      <c r="H12" s="9" t="s">
        <v>92</v>
      </c>
      <c r="I12" s="9" t="s">
        <v>93</v>
      </c>
      <c r="J12" s="8"/>
      <c r="K12" s="8" t="str">
        <f>"85,0"</f>
        <v>85,0</v>
      </c>
      <c r="L12" s="8" t="str">
        <f>"60,1715"</f>
        <v>60,1715</v>
      </c>
      <c r="M12" s="7"/>
    </row>
    <row r="13" spans="1:13">
      <c r="B13" s="5" t="s">
        <v>7</v>
      </c>
    </row>
    <row r="14" spans="1:13" ht="16">
      <c r="A14" s="30" t="s">
        <v>40</v>
      </c>
      <c r="B14" s="30"/>
      <c r="C14" s="31"/>
      <c r="D14" s="31"/>
      <c r="E14" s="31"/>
      <c r="F14" s="31"/>
      <c r="G14" s="31"/>
      <c r="H14" s="31"/>
      <c r="I14" s="31"/>
      <c r="J14" s="31"/>
    </row>
    <row r="15" spans="1:13">
      <c r="A15" s="8" t="s">
        <v>14</v>
      </c>
      <c r="B15" s="7" t="s">
        <v>41</v>
      </c>
      <c r="C15" s="7" t="s">
        <v>42</v>
      </c>
      <c r="D15" s="7" t="s">
        <v>43</v>
      </c>
      <c r="E15" s="7" t="s">
        <v>114</v>
      </c>
      <c r="F15" s="7" t="s">
        <v>44</v>
      </c>
      <c r="G15" s="9" t="s">
        <v>19</v>
      </c>
      <c r="H15" s="9" t="s">
        <v>94</v>
      </c>
      <c r="I15" s="10" t="s">
        <v>95</v>
      </c>
      <c r="J15" s="8"/>
      <c r="K15" s="8" t="str">
        <f>"57,5"</f>
        <v>57,5</v>
      </c>
      <c r="L15" s="8" t="str">
        <f>"37,7603"</f>
        <v>37,7603</v>
      </c>
      <c r="M15" s="7"/>
    </row>
    <row r="16" spans="1:13">
      <c r="B16" s="5" t="s">
        <v>7</v>
      </c>
    </row>
    <row r="17" spans="1:13" ht="16">
      <c r="A17" s="30" t="s">
        <v>69</v>
      </c>
      <c r="B17" s="30"/>
      <c r="C17" s="31"/>
      <c r="D17" s="31"/>
      <c r="E17" s="31"/>
      <c r="F17" s="31"/>
      <c r="G17" s="31"/>
      <c r="H17" s="31"/>
      <c r="I17" s="31"/>
      <c r="J17" s="31"/>
    </row>
    <row r="18" spans="1:13">
      <c r="A18" s="8" t="s">
        <v>14</v>
      </c>
      <c r="B18" s="7" t="s">
        <v>70</v>
      </c>
      <c r="C18" s="7" t="s">
        <v>71</v>
      </c>
      <c r="D18" s="7" t="s">
        <v>72</v>
      </c>
      <c r="E18" s="7" t="s">
        <v>114</v>
      </c>
      <c r="F18" s="7" t="s">
        <v>73</v>
      </c>
      <c r="G18" s="9" t="s">
        <v>74</v>
      </c>
      <c r="H18" s="9" t="s">
        <v>75</v>
      </c>
      <c r="I18" s="9" t="s">
        <v>76</v>
      </c>
      <c r="J18" s="8"/>
      <c r="K18" s="8" t="str">
        <f>"82,5"</f>
        <v>82,5</v>
      </c>
      <c r="L18" s="8" t="str">
        <f>"48,7162"</f>
        <v>48,7162</v>
      </c>
      <c r="M18" s="7"/>
    </row>
    <row r="19" spans="1:13">
      <c r="B19" s="5" t="s">
        <v>7</v>
      </c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IPL Двоеборье без экип</vt:lpstr>
      <vt:lpstr>IPL Жим без экипировки</vt:lpstr>
      <vt:lpstr>IPL Тяга без экипировки</vt:lpstr>
      <vt:lpstr>СПР Пауэрспорт</vt:lpstr>
      <vt:lpstr>СПР Жим стоя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2021-08-31T18:30:10Z</dcterms:modified>
</cp:coreProperties>
</file>