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й/"/>
    </mc:Choice>
  </mc:AlternateContent>
  <xr:revisionPtr revIDLastSave="0" documentId="13_ncr:1_{0D04F5EA-917B-E045-AB6F-5C1B43EA557F}" xr6:coauthVersionLast="45" xr6:coauthVersionMax="45" xr10:uidLastSave="{00000000-0000-0000-0000-000000000000}"/>
  <bookViews>
    <workbookView xWindow="480" yWindow="460" windowWidth="24820" windowHeight="16020" xr2:uid="{00000000-000D-0000-FFFF-FFFF00000000}"/>
  </bookViews>
  <sheets>
    <sheet name="WRPF Двоеборье без экип" sheetId="12" r:id="rId1"/>
    <sheet name="WRPF Жим лежа без экип" sheetId="6" r:id="rId2"/>
    <sheet name="WRPF Тяга без экипировки" sheetId="10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12" l="1"/>
  <c r="O10" i="12"/>
  <c r="P7" i="12"/>
  <c r="O7" i="12"/>
  <c r="P6" i="12"/>
  <c r="O6" i="12"/>
  <c r="L6" i="10"/>
  <c r="K6" i="10"/>
  <c r="L28" i="6"/>
  <c r="K28" i="6"/>
  <c r="L25" i="6"/>
  <c r="K25" i="6"/>
  <c r="L24" i="6"/>
  <c r="K24" i="6"/>
  <c r="L21" i="6"/>
  <c r="K21" i="6"/>
  <c r="L18" i="6"/>
  <c r="K18" i="6"/>
  <c r="L17" i="6"/>
  <c r="K17" i="6"/>
  <c r="L16" i="6"/>
  <c r="K16" i="6"/>
  <c r="L15" i="6"/>
  <c r="K15" i="6"/>
  <c r="L12" i="6"/>
  <c r="K12" i="6"/>
  <c r="L9" i="6"/>
  <c r="K9" i="6"/>
  <c r="L6" i="6"/>
  <c r="K6" i="6"/>
</calcChain>
</file>

<file path=xl/sharedStrings.xml><?xml version="1.0" encoding="utf-8"?>
<sst xmlns="http://schemas.openxmlformats.org/spreadsheetml/2006/main" count="211" uniqueCount="100">
  <si>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</si>
  <si>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</si>
  <si>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</si>
  <si>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</si>
  <si>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</si>
  <si>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</si>
  <si>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</si>
  <si>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Результат</t>
  </si>
  <si>
    <t/>
  </si>
  <si>
    <t>Жим лёжа</t>
  </si>
  <si>
    <t>ВЕСОВАЯ КАТЕГОРИЯ   52</t>
  </si>
  <si>
    <t>Постнова Полина</t>
  </si>
  <si>
    <t>Девушки 14-16 (03.08.2006)/14</t>
  </si>
  <si>
    <t>49,70</t>
  </si>
  <si>
    <t xml:space="preserve">Пенза/Пензенская область </t>
  </si>
  <si>
    <t>45,0</t>
  </si>
  <si>
    <t>50,0</t>
  </si>
  <si>
    <t>52,5</t>
  </si>
  <si>
    <t>ВЕСОВАЯ КАТЕГОРИЯ   60</t>
  </si>
  <si>
    <t>Тожина Наталья</t>
  </si>
  <si>
    <t>Юниорки (04.03.1999)/22</t>
  </si>
  <si>
    <t>59,30</t>
  </si>
  <si>
    <t>57,5</t>
  </si>
  <si>
    <t>ВЕСОВАЯ КАТЕГОРИЯ   75</t>
  </si>
  <si>
    <t>Мусин Ильдар</t>
  </si>
  <si>
    <t>Юниоры (28.11.2000)/20</t>
  </si>
  <si>
    <t>74,70</t>
  </si>
  <si>
    <t>110,0</t>
  </si>
  <si>
    <t>117,5</t>
  </si>
  <si>
    <t>ВЕСОВАЯ КАТЕГОРИЯ   82.5</t>
  </si>
  <si>
    <t>Ламин Максим</t>
  </si>
  <si>
    <t>Открытая (07.08.1993)/27</t>
  </si>
  <si>
    <t>82,40</t>
  </si>
  <si>
    <t>150,0</t>
  </si>
  <si>
    <t>160,0</t>
  </si>
  <si>
    <t>170,0</t>
  </si>
  <si>
    <t>Новиков Вадим</t>
  </si>
  <si>
    <t>Открытая (09.11.1995)/25</t>
  </si>
  <si>
    <t>81,90</t>
  </si>
  <si>
    <t>135,0</t>
  </si>
  <si>
    <t>145,0</t>
  </si>
  <si>
    <t>147,5</t>
  </si>
  <si>
    <t>Голомазов Денис</t>
  </si>
  <si>
    <t>Открытая (23.09.1991)/29</t>
  </si>
  <si>
    <t>82,30</t>
  </si>
  <si>
    <t>130,0</t>
  </si>
  <si>
    <t>140,0</t>
  </si>
  <si>
    <t>Мишин Сергей</t>
  </si>
  <si>
    <t>Открытая (03.10.1983)/37</t>
  </si>
  <si>
    <t>137,5</t>
  </si>
  <si>
    <t>ВЕСОВАЯ КАТЕГОРИЯ   90</t>
  </si>
  <si>
    <t>Черемушкин Михаил</t>
  </si>
  <si>
    <t>Открытая (26.05.1995)/25</t>
  </si>
  <si>
    <t>89,90</t>
  </si>
  <si>
    <t>165,0</t>
  </si>
  <si>
    <t>ВЕСОВАЯ КАТЕГОРИЯ   110</t>
  </si>
  <si>
    <t>Белоусов Александр</t>
  </si>
  <si>
    <t>Юниоры (26.04.1999)/22</t>
  </si>
  <si>
    <t>103,90</t>
  </si>
  <si>
    <t>Синельник Александр</t>
  </si>
  <si>
    <t>Открытая (14.10.1988)/32</t>
  </si>
  <si>
    <t>108,30</t>
  </si>
  <si>
    <t>185,0</t>
  </si>
  <si>
    <t>200,0</t>
  </si>
  <si>
    <t>205,0</t>
  </si>
  <si>
    <t>ВЕСОВАЯ КАТЕГОРИЯ   125</t>
  </si>
  <si>
    <t>Паткин Вадим</t>
  </si>
  <si>
    <t>Открытая (27.10.1992)/28</t>
  </si>
  <si>
    <t>113,80</t>
  </si>
  <si>
    <t>155,0</t>
  </si>
  <si>
    <t>162,5</t>
  </si>
  <si>
    <t>1</t>
  </si>
  <si>
    <t>2</t>
  </si>
  <si>
    <t>3</t>
  </si>
  <si>
    <t>4</t>
  </si>
  <si>
    <t>Становая тяга</t>
  </si>
  <si>
    <t>210,0</t>
  </si>
  <si>
    <t>220,0</t>
  </si>
  <si>
    <t>240,0</t>
  </si>
  <si>
    <t>Воронин Артем</t>
  </si>
  <si>
    <t>Открытая (10.07.1991)/29</t>
  </si>
  <si>
    <t>142,5</t>
  </si>
  <si>
    <t>235,0</t>
  </si>
  <si>
    <t>Алешкин Денис</t>
  </si>
  <si>
    <t>Открытая (09.02.1991)/30</t>
  </si>
  <si>
    <t>75,70</t>
  </si>
  <si>
    <t>95,0</t>
  </si>
  <si>
    <t>175,0</t>
  </si>
  <si>
    <t>190,0</t>
  </si>
  <si>
    <t>180,0</t>
  </si>
  <si>
    <t>Открытый Кубок «InMotion»
WRPF любители Силовое двоеборье без экипировки
Пенза/Пензенская область, 8 мая 2021 года</t>
  </si>
  <si>
    <t>Открытый Кубок «InMotion»
WRPF любители Жим лежа без экипировки
Пенза/Пензенская область, 8 мая 2021 года</t>
  </si>
  <si>
    <t>Открытый Кубок «InMotion»
WRPF любители Становая тяга без экипировки
Пенза/Пензенская область, 8 мая 2021 года</t>
  </si>
  <si>
    <t>№</t>
  </si>
  <si>
    <t xml:space="preserve">
Дата рождения/Возраст</t>
  </si>
  <si>
    <t>Возрастная группа</t>
  </si>
  <si>
    <t xml:space="preserve"> </t>
  </si>
  <si>
    <t>J</t>
  </si>
  <si>
    <t>T1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</si>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</sst>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1"/>
  <sheetViews>
    <sheetView tabSelected="1"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8.6640625" style="5" customWidth="1"/>
    <col min="18" max="16384" width="9.1640625" style="3"/>
  </cols>
  <sheetData>
    <row r="1" spans="1:17" s="2" customFormat="1" ht="29" customHeight="1">
      <c r="A1" s="31" t="s">
        <v>90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</row>
    <row r="2" spans="1:17" s="2" customFormat="1" ht="62" customHeight="1" thickBot="1">
      <c r="A2" s="35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1:17" s="1" customFormat="1" ht="12.75" customHeight="1">
      <c r="A3" s="39" t="s">
        <v>93</v>
      </c>
      <c r="B3" s="25" t="s">
        <v>0</v>
      </c>
      <c r="C3" s="41" t="s">
        <v>94</v>
      </c>
      <c r="D3" s="41" t="s">
        <v>6</v>
      </c>
      <c r="E3" s="27" t="s">
        <v>95</v>
      </c>
      <c r="F3" s="27" t="s">
        <v>5</v>
      </c>
      <c r="G3" s="27" t="s">
        <v>9</v>
      </c>
      <c r="H3" s="27"/>
      <c r="I3" s="27"/>
      <c r="J3" s="27"/>
      <c r="K3" s="27" t="s">
        <v>75</v>
      </c>
      <c r="L3" s="27"/>
      <c r="M3" s="27"/>
      <c r="N3" s="27"/>
      <c r="O3" s="27" t="s">
        <v>1</v>
      </c>
      <c r="P3" s="27" t="s">
        <v>3</v>
      </c>
      <c r="Q3" s="29" t="s">
        <v>2</v>
      </c>
    </row>
    <row r="4" spans="1:17" s="1" customFormat="1" ht="21" customHeight="1" thickBot="1">
      <c r="A4" s="40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28"/>
      <c r="P4" s="28"/>
      <c r="Q4" s="30"/>
    </row>
    <row r="5" spans="1:17" ht="16">
      <c r="A5" s="23" t="s">
        <v>29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>
      <c r="A6" s="10" t="s">
        <v>71</v>
      </c>
      <c r="B6" s="9" t="s">
        <v>79</v>
      </c>
      <c r="C6" s="9" t="s">
        <v>80</v>
      </c>
      <c r="D6" s="9" t="s">
        <v>32</v>
      </c>
      <c r="E6" s="9" t="s">
        <v>99</v>
      </c>
      <c r="F6" s="9" t="s">
        <v>14</v>
      </c>
      <c r="G6" s="21" t="s">
        <v>45</v>
      </c>
      <c r="H6" s="21" t="s">
        <v>49</v>
      </c>
      <c r="I6" s="21" t="s">
        <v>81</v>
      </c>
      <c r="J6" s="10"/>
      <c r="K6" s="17" t="s">
        <v>63</v>
      </c>
      <c r="L6" s="21" t="s">
        <v>63</v>
      </c>
      <c r="M6" s="17" t="s">
        <v>82</v>
      </c>
      <c r="N6" s="10"/>
      <c r="O6" s="10" t="str">
        <f>"342,5"</f>
        <v>342,5</v>
      </c>
      <c r="P6" s="10" t="str">
        <f>"229,6120"</f>
        <v>229,6120</v>
      </c>
      <c r="Q6" s="9"/>
    </row>
    <row r="7" spans="1:17">
      <c r="A7" s="14" t="s">
        <v>72</v>
      </c>
      <c r="B7" s="13" t="s">
        <v>83</v>
      </c>
      <c r="C7" s="13" t="s">
        <v>84</v>
      </c>
      <c r="D7" s="13" t="s">
        <v>85</v>
      </c>
      <c r="E7" s="13" t="s">
        <v>99</v>
      </c>
      <c r="F7" s="13" t="s">
        <v>14</v>
      </c>
      <c r="G7" s="20" t="s">
        <v>86</v>
      </c>
      <c r="H7" s="22" t="s">
        <v>86</v>
      </c>
      <c r="I7" s="20" t="s">
        <v>27</v>
      </c>
      <c r="J7" s="14"/>
      <c r="K7" s="22" t="s">
        <v>54</v>
      </c>
      <c r="L7" s="22" t="s">
        <v>87</v>
      </c>
      <c r="M7" s="22" t="s">
        <v>88</v>
      </c>
      <c r="N7" s="14"/>
      <c r="O7" s="14" t="str">
        <f>"285,0"</f>
        <v>285,0</v>
      </c>
      <c r="P7" s="14" t="str">
        <f>"201,7800"</f>
        <v>201,7800</v>
      </c>
      <c r="Q7" s="13"/>
    </row>
    <row r="8" spans="1:17">
      <c r="B8" s="5" t="s">
        <v>8</v>
      </c>
    </row>
    <row r="9" spans="1:17" ht="16">
      <c r="A9" s="23" t="s">
        <v>65</v>
      </c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7">
      <c r="A10" s="8" t="s">
        <v>71</v>
      </c>
      <c r="B10" s="7" t="s">
        <v>66</v>
      </c>
      <c r="C10" s="7" t="s">
        <v>67</v>
      </c>
      <c r="D10" s="7" t="s">
        <v>68</v>
      </c>
      <c r="E10" s="7" t="s">
        <v>99</v>
      </c>
      <c r="F10" s="7" t="s">
        <v>14</v>
      </c>
      <c r="G10" s="15" t="s">
        <v>46</v>
      </c>
      <c r="H10" s="15" t="s">
        <v>69</v>
      </c>
      <c r="I10" s="8"/>
      <c r="J10" s="8"/>
      <c r="K10" s="16" t="s">
        <v>89</v>
      </c>
      <c r="L10" s="15" t="s">
        <v>89</v>
      </c>
      <c r="M10" s="16" t="s">
        <v>76</v>
      </c>
      <c r="N10" s="8"/>
      <c r="O10" s="8" t="str">
        <f>"335,0"</f>
        <v>335,0</v>
      </c>
      <c r="P10" s="8" t="str">
        <f>"195,2045"</f>
        <v>195,2045</v>
      </c>
      <c r="Q10" s="7"/>
    </row>
    <row r="11" spans="1:17">
      <c r="B11" s="5" t="s">
        <v>8</v>
      </c>
    </row>
  </sheetData>
  <mergeCells count="14">
    <mergeCell ref="Q3:Q4"/>
    <mergeCell ref="A1:Q2"/>
    <mergeCell ref="A3:A4"/>
    <mergeCell ref="C3:C4"/>
    <mergeCell ref="D3:D4"/>
    <mergeCell ref="E3:E4"/>
    <mergeCell ref="F3:F4"/>
    <mergeCell ref="G3:J3"/>
    <mergeCell ref="K3:N3"/>
    <mergeCell ref="A5:N5"/>
    <mergeCell ref="A9:N9"/>
    <mergeCell ref="B3:B4"/>
    <mergeCell ref="O3:O4"/>
    <mergeCell ref="P3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8.1640625" style="5" customWidth="1"/>
    <col min="14" max="16384" width="9.1640625" style="3"/>
  </cols>
  <sheetData>
    <row r="1" spans="1:13" s="2" customFormat="1" ht="29" customHeight="1">
      <c r="A1" s="31" t="s">
        <v>91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s="2" customFormat="1" ht="62" customHeight="1" thickBot="1">
      <c r="A2" s="35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s="1" customFormat="1" ht="12.75" customHeight="1">
      <c r="A3" s="39" t="s">
        <v>93</v>
      </c>
      <c r="B3" s="25" t="s">
        <v>0</v>
      </c>
      <c r="C3" s="41" t="s">
        <v>94</v>
      </c>
      <c r="D3" s="41" t="s">
        <v>6</v>
      </c>
      <c r="E3" s="27" t="s">
        <v>95</v>
      </c>
      <c r="F3" s="27" t="s">
        <v>5</v>
      </c>
      <c r="G3" s="27" t="s">
        <v>9</v>
      </c>
      <c r="H3" s="27"/>
      <c r="I3" s="27"/>
      <c r="J3" s="27"/>
      <c r="K3" s="27" t="s">
        <v>7</v>
      </c>
      <c r="L3" s="27" t="s">
        <v>3</v>
      </c>
      <c r="M3" s="29" t="s">
        <v>2</v>
      </c>
    </row>
    <row r="4" spans="1:13" s="1" customFormat="1" ht="21" customHeight="1" thickBot="1">
      <c r="A4" s="40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42" t="s">
        <v>10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8" t="s">
        <v>71</v>
      </c>
      <c r="B6" s="7" t="s">
        <v>11</v>
      </c>
      <c r="C6" s="7" t="s">
        <v>12</v>
      </c>
      <c r="D6" s="7" t="s">
        <v>13</v>
      </c>
      <c r="E6" s="7" t="s">
        <v>98</v>
      </c>
      <c r="F6" s="7" t="s">
        <v>14</v>
      </c>
      <c r="G6" s="15" t="s">
        <v>15</v>
      </c>
      <c r="H6" s="15" t="s">
        <v>16</v>
      </c>
      <c r="I6" s="16" t="s">
        <v>17</v>
      </c>
      <c r="J6" s="8"/>
      <c r="K6" s="8" t="str">
        <f>"50,0"</f>
        <v>50,0</v>
      </c>
      <c r="L6" s="8" t="str">
        <f>"64,5250"</f>
        <v>64,5250</v>
      </c>
      <c r="M6" s="7"/>
    </row>
    <row r="7" spans="1:13">
      <c r="B7" s="5" t="s">
        <v>8</v>
      </c>
    </row>
    <row r="8" spans="1:13" ht="16">
      <c r="A8" s="23" t="s">
        <v>18</v>
      </c>
      <c r="B8" s="23"/>
      <c r="C8" s="24"/>
      <c r="D8" s="24"/>
      <c r="E8" s="24"/>
      <c r="F8" s="24"/>
      <c r="G8" s="24"/>
      <c r="H8" s="24"/>
      <c r="I8" s="24"/>
      <c r="J8" s="24"/>
    </row>
    <row r="9" spans="1:13">
      <c r="A9" s="8" t="s">
        <v>71</v>
      </c>
      <c r="B9" s="7" t="s">
        <v>19</v>
      </c>
      <c r="C9" s="7" t="s">
        <v>20</v>
      </c>
      <c r="D9" s="7" t="s">
        <v>21</v>
      </c>
      <c r="E9" s="7" t="s">
        <v>97</v>
      </c>
      <c r="F9" s="7" t="s">
        <v>14</v>
      </c>
      <c r="G9" s="15" t="s">
        <v>16</v>
      </c>
      <c r="H9" s="16" t="s">
        <v>22</v>
      </c>
      <c r="I9" s="15" t="s">
        <v>22</v>
      </c>
      <c r="J9" s="8"/>
      <c r="K9" s="8" t="str">
        <f>"57,5"</f>
        <v>57,5</v>
      </c>
      <c r="L9" s="8" t="str">
        <f>"64,6933"</f>
        <v>64,6933</v>
      </c>
      <c r="M9" s="7" t="s">
        <v>96</v>
      </c>
    </row>
    <row r="10" spans="1:13">
      <c r="B10" s="5" t="s">
        <v>8</v>
      </c>
    </row>
    <row r="11" spans="1:13" ht="16">
      <c r="A11" s="23" t="s">
        <v>23</v>
      </c>
      <c r="B11" s="23"/>
      <c r="C11" s="24"/>
      <c r="D11" s="24"/>
      <c r="E11" s="24"/>
      <c r="F11" s="24"/>
      <c r="G11" s="24"/>
      <c r="H11" s="24"/>
      <c r="I11" s="24"/>
      <c r="J11" s="24"/>
    </row>
    <row r="12" spans="1:13">
      <c r="A12" s="8" t="s">
        <v>71</v>
      </c>
      <c r="B12" s="7" t="s">
        <v>24</v>
      </c>
      <c r="C12" s="7" t="s">
        <v>25</v>
      </c>
      <c r="D12" s="7" t="s">
        <v>26</v>
      </c>
      <c r="E12" s="7" t="s">
        <v>97</v>
      </c>
      <c r="F12" s="7" t="s">
        <v>14</v>
      </c>
      <c r="G12" s="15" t="s">
        <v>27</v>
      </c>
      <c r="H12" s="16" t="s">
        <v>28</v>
      </c>
      <c r="I12" s="15" t="s">
        <v>28</v>
      </c>
      <c r="J12" s="8"/>
      <c r="K12" s="8" t="str">
        <f>"117,5"</f>
        <v>117,5</v>
      </c>
      <c r="L12" s="8" t="str">
        <f>"83,9655"</f>
        <v>83,9655</v>
      </c>
      <c r="M12" s="7" t="s">
        <v>96</v>
      </c>
    </row>
    <row r="13" spans="1:13">
      <c r="B13" s="5" t="s">
        <v>8</v>
      </c>
    </row>
    <row r="14" spans="1:13" ht="16">
      <c r="A14" s="23" t="s">
        <v>29</v>
      </c>
      <c r="B14" s="23"/>
      <c r="C14" s="24"/>
      <c r="D14" s="24"/>
      <c r="E14" s="24"/>
      <c r="F14" s="24"/>
      <c r="G14" s="24"/>
      <c r="H14" s="24"/>
      <c r="I14" s="24"/>
      <c r="J14" s="24"/>
    </row>
    <row r="15" spans="1:13">
      <c r="A15" s="10" t="s">
        <v>71</v>
      </c>
      <c r="B15" s="9" t="s">
        <v>30</v>
      </c>
      <c r="C15" s="9" t="s">
        <v>31</v>
      </c>
      <c r="D15" s="9" t="s">
        <v>32</v>
      </c>
      <c r="E15" s="9" t="s">
        <v>99</v>
      </c>
      <c r="F15" s="9" t="s">
        <v>14</v>
      </c>
      <c r="G15" s="21" t="s">
        <v>33</v>
      </c>
      <c r="H15" s="21" t="s">
        <v>34</v>
      </c>
      <c r="I15" s="21" t="s">
        <v>35</v>
      </c>
      <c r="J15" s="10"/>
      <c r="K15" s="10" t="str">
        <f>"170,0"</f>
        <v>170,0</v>
      </c>
      <c r="L15" s="10" t="str">
        <f>"113,9680"</f>
        <v>113,9680</v>
      </c>
      <c r="M15" s="9" t="s">
        <v>96</v>
      </c>
    </row>
    <row r="16" spans="1:13">
      <c r="A16" s="12" t="s">
        <v>72</v>
      </c>
      <c r="B16" s="11" t="s">
        <v>36</v>
      </c>
      <c r="C16" s="11" t="s">
        <v>37</v>
      </c>
      <c r="D16" s="11" t="s">
        <v>38</v>
      </c>
      <c r="E16" s="11" t="s">
        <v>99</v>
      </c>
      <c r="F16" s="11" t="s">
        <v>14</v>
      </c>
      <c r="G16" s="18" t="s">
        <v>39</v>
      </c>
      <c r="H16" s="19" t="s">
        <v>40</v>
      </c>
      <c r="I16" s="18" t="s">
        <v>41</v>
      </c>
      <c r="J16" s="12"/>
      <c r="K16" s="12" t="str">
        <f>"147,5"</f>
        <v>147,5</v>
      </c>
      <c r="L16" s="12" t="str">
        <f>"99,2528"</f>
        <v>99,2528</v>
      </c>
      <c r="M16" s="11" t="s">
        <v>96</v>
      </c>
    </row>
    <row r="17" spans="1:13">
      <c r="A17" s="12" t="s">
        <v>73</v>
      </c>
      <c r="B17" s="11" t="s">
        <v>42</v>
      </c>
      <c r="C17" s="11" t="s">
        <v>43</v>
      </c>
      <c r="D17" s="11" t="s">
        <v>44</v>
      </c>
      <c r="E17" s="11" t="s">
        <v>99</v>
      </c>
      <c r="F17" s="11" t="s">
        <v>14</v>
      </c>
      <c r="G17" s="19" t="s">
        <v>45</v>
      </c>
      <c r="H17" s="18" t="s">
        <v>45</v>
      </c>
      <c r="I17" s="18" t="s">
        <v>46</v>
      </c>
      <c r="J17" s="12"/>
      <c r="K17" s="12" t="str">
        <f>"140,0"</f>
        <v>140,0</v>
      </c>
      <c r="L17" s="12" t="str">
        <f>"93,9260"</f>
        <v>93,9260</v>
      </c>
      <c r="M17" s="11" t="s">
        <v>96</v>
      </c>
    </row>
    <row r="18" spans="1:13">
      <c r="A18" s="14" t="s">
        <v>74</v>
      </c>
      <c r="B18" s="13" t="s">
        <v>47</v>
      </c>
      <c r="C18" s="13" t="s">
        <v>48</v>
      </c>
      <c r="D18" s="13" t="s">
        <v>32</v>
      </c>
      <c r="E18" s="13" t="s">
        <v>99</v>
      </c>
      <c r="F18" s="13" t="s">
        <v>14</v>
      </c>
      <c r="G18" s="20" t="s">
        <v>39</v>
      </c>
      <c r="H18" s="22" t="s">
        <v>39</v>
      </c>
      <c r="I18" s="22" t="s">
        <v>49</v>
      </c>
      <c r="J18" s="14"/>
      <c r="K18" s="14" t="str">
        <f>"137,5"</f>
        <v>137,5</v>
      </c>
      <c r="L18" s="14" t="str">
        <f>"92,1800"</f>
        <v>92,1800</v>
      </c>
      <c r="M18" s="13" t="s">
        <v>96</v>
      </c>
    </row>
    <row r="19" spans="1:13">
      <c r="B19" s="5" t="s">
        <v>8</v>
      </c>
    </row>
    <row r="20" spans="1:13" ht="16">
      <c r="A20" s="23" t="s">
        <v>50</v>
      </c>
      <c r="B20" s="23"/>
      <c r="C20" s="24"/>
      <c r="D20" s="24"/>
      <c r="E20" s="24"/>
      <c r="F20" s="24"/>
      <c r="G20" s="24"/>
      <c r="H20" s="24"/>
      <c r="I20" s="24"/>
      <c r="J20" s="24"/>
    </row>
    <row r="21" spans="1:13">
      <c r="A21" s="8" t="s">
        <v>71</v>
      </c>
      <c r="B21" s="7" t="s">
        <v>51</v>
      </c>
      <c r="C21" s="7" t="s">
        <v>52</v>
      </c>
      <c r="D21" s="7" t="s">
        <v>53</v>
      </c>
      <c r="E21" s="7" t="s">
        <v>99</v>
      </c>
      <c r="F21" s="7" t="s">
        <v>14</v>
      </c>
      <c r="G21" s="16" t="s">
        <v>34</v>
      </c>
      <c r="H21" s="15" t="s">
        <v>54</v>
      </c>
      <c r="I21" s="16" t="s">
        <v>35</v>
      </c>
      <c r="J21" s="8"/>
      <c r="K21" s="8" t="str">
        <f>"165,0"</f>
        <v>165,0</v>
      </c>
      <c r="L21" s="8" t="str">
        <f>"105,4020"</f>
        <v>105,4020</v>
      </c>
      <c r="M21" s="7" t="s">
        <v>96</v>
      </c>
    </row>
    <row r="22" spans="1:13">
      <c r="B22" s="5" t="s">
        <v>8</v>
      </c>
    </row>
    <row r="23" spans="1:13" ht="16">
      <c r="A23" s="23" t="s">
        <v>55</v>
      </c>
      <c r="B23" s="23"/>
      <c r="C23" s="24"/>
      <c r="D23" s="24"/>
      <c r="E23" s="24"/>
      <c r="F23" s="24"/>
      <c r="G23" s="24"/>
      <c r="H23" s="24"/>
      <c r="I23" s="24"/>
      <c r="J23" s="24"/>
    </row>
    <row r="24" spans="1:13">
      <c r="A24" s="10" t="s">
        <v>71</v>
      </c>
      <c r="B24" s="9" t="s">
        <v>56</v>
      </c>
      <c r="C24" s="9" t="s">
        <v>57</v>
      </c>
      <c r="D24" s="9" t="s">
        <v>58</v>
      </c>
      <c r="E24" s="9" t="s">
        <v>97</v>
      </c>
      <c r="F24" s="9" t="s">
        <v>14</v>
      </c>
      <c r="G24" s="21" t="s">
        <v>46</v>
      </c>
      <c r="H24" s="21" t="s">
        <v>33</v>
      </c>
      <c r="I24" s="17" t="s">
        <v>34</v>
      </c>
      <c r="J24" s="10"/>
      <c r="K24" s="10" t="str">
        <f>"150,0"</f>
        <v>150,0</v>
      </c>
      <c r="L24" s="10" t="str">
        <f>"89,9700"</f>
        <v>89,9700</v>
      </c>
      <c r="M24" s="9" t="s">
        <v>96</v>
      </c>
    </row>
    <row r="25" spans="1:13">
      <c r="A25" s="14" t="s">
        <v>71</v>
      </c>
      <c r="B25" s="13" t="s">
        <v>59</v>
      </c>
      <c r="C25" s="13" t="s">
        <v>60</v>
      </c>
      <c r="D25" s="13" t="s">
        <v>61</v>
      </c>
      <c r="E25" s="13" t="s">
        <v>99</v>
      </c>
      <c r="F25" s="13" t="s">
        <v>14</v>
      </c>
      <c r="G25" s="22" t="s">
        <v>62</v>
      </c>
      <c r="H25" s="22" t="s">
        <v>63</v>
      </c>
      <c r="I25" s="22" t="s">
        <v>64</v>
      </c>
      <c r="J25" s="14"/>
      <c r="K25" s="14" t="str">
        <f>"205,0"</f>
        <v>205,0</v>
      </c>
      <c r="L25" s="14" t="str">
        <f>"121,2370"</f>
        <v>121,2370</v>
      </c>
      <c r="M25" s="13" t="s">
        <v>96</v>
      </c>
    </row>
    <row r="26" spans="1:13">
      <c r="B26" s="5" t="s">
        <v>8</v>
      </c>
    </row>
    <row r="27" spans="1:13" ht="16">
      <c r="A27" s="23" t="s">
        <v>65</v>
      </c>
      <c r="B27" s="23"/>
      <c r="C27" s="24"/>
      <c r="D27" s="24"/>
      <c r="E27" s="24"/>
      <c r="F27" s="24"/>
      <c r="G27" s="24"/>
      <c r="H27" s="24"/>
      <c r="I27" s="24"/>
      <c r="J27" s="24"/>
    </row>
    <row r="28" spans="1:13">
      <c r="A28" s="8" t="s">
        <v>71</v>
      </c>
      <c r="B28" s="7" t="s">
        <v>66</v>
      </c>
      <c r="C28" s="7" t="s">
        <v>67</v>
      </c>
      <c r="D28" s="7" t="s">
        <v>68</v>
      </c>
      <c r="E28" s="7" t="s">
        <v>99</v>
      </c>
      <c r="F28" s="7" t="s">
        <v>14</v>
      </c>
      <c r="G28" s="15" t="s">
        <v>46</v>
      </c>
      <c r="H28" s="15" t="s">
        <v>69</v>
      </c>
      <c r="I28" s="16" t="s">
        <v>70</v>
      </c>
      <c r="J28" s="8"/>
      <c r="K28" s="8" t="str">
        <f>"155,0"</f>
        <v>155,0</v>
      </c>
      <c r="L28" s="8" t="str">
        <f>"90,3185"</f>
        <v>90,3185</v>
      </c>
      <c r="M28" s="7" t="s">
        <v>96</v>
      </c>
    </row>
    <row r="29" spans="1:13">
      <c r="B29" s="5" t="s">
        <v>8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27:J27"/>
    <mergeCell ref="K3:K4"/>
    <mergeCell ref="L3:L4"/>
    <mergeCell ref="M3:M4"/>
    <mergeCell ref="A5:J5"/>
    <mergeCell ref="B3:B4"/>
    <mergeCell ref="A8:J8"/>
    <mergeCell ref="A11:J11"/>
    <mergeCell ref="A14:J14"/>
    <mergeCell ref="A20:J20"/>
    <mergeCell ref="A23:J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8" style="5" customWidth="1"/>
    <col min="14" max="16384" width="9.1640625" style="3"/>
  </cols>
  <sheetData>
    <row r="1" spans="1:13" s="2" customFormat="1" ht="29" customHeight="1">
      <c r="A1" s="31" t="s">
        <v>92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s="2" customFormat="1" ht="62" customHeight="1" thickBot="1">
      <c r="A2" s="35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s="1" customFormat="1" ht="12.75" customHeight="1">
      <c r="A3" s="39" t="s">
        <v>93</v>
      </c>
      <c r="B3" s="25" t="s">
        <v>0</v>
      </c>
      <c r="C3" s="41" t="s">
        <v>94</v>
      </c>
      <c r="D3" s="41" t="s">
        <v>6</v>
      </c>
      <c r="E3" s="27" t="s">
        <v>95</v>
      </c>
      <c r="F3" s="27" t="s">
        <v>5</v>
      </c>
      <c r="G3" s="27" t="s">
        <v>75</v>
      </c>
      <c r="H3" s="27"/>
      <c r="I3" s="27"/>
      <c r="J3" s="27"/>
      <c r="K3" s="27" t="s">
        <v>7</v>
      </c>
      <c r="L3" s="27" t="s">
        <v>3</v>
      </c>
      <c r="M3" s="29" t="s">
        <v>2</v>
      </c>
    </row>
    <row r="4" spans="1:13" s="1" customFormat="1" ht="21" customHeight="1" thickBot="1">
      <c r="A4" s="40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23" t="s">
        <v>55</v>
      </c>
      <c r="B5" s="23"/>
      <c r="C5" s="24"/>
      <c r="D5" s="24"/>
      <c r="E5" s="24"/>
      <c r="F5" s="24"/>
      <c r="G5" s="24"/>
      <c r="H5" s="24"/>
      <c r="I5" s="24"/>
      <c r="J5" s="24"/>
    </row>
    <row r="6" spans="1:13">
      <c r="A6" s="8" t="s">
        <v>71</v>
      </c>
      <c r="B6" s="7" t="s">
        <v>56</v>
      </c>
      <c r="C6" s="7" t="s">
        <v>57</v>
      </c>
      <c r="D6" s="7" t="s">
        <v>58</v>
      </c>
      <c r="E6" s="7" t="s">
        <v>97</v>
      </c>
      <c r="F6" s="7" t="s">
        <v>14</v>
      </c>
      <c r="G6" s="15" t="s">
        <v>76</v>
      </c>
      <c r="H6" s="15" t="s">
        <v>77</v>
      </c>
      <c r="I6" s="16" t="s">
        <v>78</v>
      </c>
      <c r="J6" s="8"/>
      <c r="K6" s="8" t="str">
        <f>"220,0"</f>
        <v>220,0</v>
      </c>
      <c r="L6" s="8" t="str">
        <f>"131,9560"</f>
        <v>131,9560</v>
      </c>
      <c r="M6" s="7"/>
    </row>
    <row r="7" spans="1:13">
      <c r="B7" s="5" t="s">
        <v>8</v>
      </c>
    </row>
  </sheetData>
  <mergeCells count="12">
    <mergeCell ref="A1:M2"/>
    <mergeCell ref="A3:A4"/>
    <mergeCell ref="C3:C4"/>
    <mergeCell ref="D3:D4"/>
    <mergeCell ref="E3:E4"/>
    <mergeCell ref="F3:F4"/>
    <mergeCell ref="G3:J3"/>
    <mergeCell ref="A5:J5"/>
    <mergeCell ref="B3:B4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WRPF Двоеборье без экип</vt:lpstr>
      <vt:lpstr>WRPF Жим лежа без экип</vt:lpstr>
      <vt:lpstr>WRPF Тяга без экипировки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2021-05-14T19:49:26Z</dcterms:modified>
</cp:coreProperties>
</file>