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6B3635DC-7915-5F4D-8A7C-616A19852916}" xr6:coauthVersionLast="45" xr6:coauthVersionMax="45" xr10:uidLastSave="{00000000-0000-0000-0000-000000000000}"/>
  <bookViews>
    <workbookView xWindow="0" yWindow="460" windowWidth="28800" windowHeight="15980" xr2:uid="{00000000-000D-0000-FFFF-FFFF00000000}"/>
  </bookViews>
  <sheets>
    <sheet name="IPL ПЛ без экипировки ДК" sheetId="6" r:id="rId1"/>
    <sheet name="IPL Двоеборье без экип ДК" sheetId="18" r:id="rId2"/>
    <sheet name="IPL Присед без экипировки ДК" sheetId="14" r:id="rId3"/>
    <sheet name="IPL Жим без экипировки ДК" sheetId="10" r:id="rId4"/>
    <sheet name="IPL Жим без экипировки" sheetId="9" r:id="rId5"/>
    <sheet name="СПР Жим софт однопетельная ДК" sheetId="24" r:id="rId6"/>
    <sheet name="СПР Жим софт однопетельная" sheetId="25" r:id="rId7"/>
    <sheet name="IPL Тяга без экипировки ДК" sheetId="12" r:id="rId8"/>
    <sheet name="СПР Пауэрспорт ДК" sheetId="26" r:id="rId9"/>
    <sheet name="СПР Пауэрспорт" sheetId="27" r:id="rId10"/>
    <sheet name="СПР Жим стоя ДК" sheetId="30" r:id="rId11"/>
    <sheet name="СПР Подъем на бицепс ДК" sheetId="28" r:id="rId12"/>
    <sheet name="СПР Подъем на бицепс" sheetId="29" r:id="rId1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30" l="1"/>
  <c r="L6" i="30"/>
  <c r="K6" i="29"/>
  <c r="L6" i="29"/>
  <c r="K9" i="29"/>
  <c r="L9" i="29"/>
  <c r="K12" i="29"/>
  <c r="L12" i="29"/>
  <c r="K6" i="28"/>
  <c r="L6" i="28"/>
  <c r="K9" i="28"/>
  <c r="L9" i="28"/>
  <c r="K12" i="28"/>
  <c r="L12" i="28"/>
  <c r="O6" i="27"/>
  <c r="P6" i="27"/>
  <c r="O6" i="26"/>
  <c r="P6" i="26"/>
  <c r="O9" i="26"/>
  <c r="P9" i="26"/>
  <c r="O10" i="26"/>
  <c r="P10" i="26"/>
  <c r="K6" i="25"/>
  <c r="L6" i="25"/>
  <c r="K9" i="25"/>
  <c r="L9" i="25"/>
  <c r="K12" i="25"/>
  <c r="L12" i="25"/>
  <c r="K15" i="25"/>
  <c r="L15" i="25"/>
  <c r="K16" i="25"/>
  <c r="L16" i="25"/>
  <c r="K19" i="25"/>
  <c r="L19" i="25"/>
  <c r="K22" i="25"/>
  <c r="L22" i="25"/>
  <c r="K6" i="24"/>
  <c r="L6" i="24"/>
  <c r="P12" i="18"/>
  <c r="O12" i="18"/>
  <c r="P9" i="18"/>
  <c r="O9" i="18"/>
  <c r="P6" i="18"/>
  <c r="O6" i="18"/>
  <c r="L9" i="14"/>
  <c r="K9" i="14"/>
  <c r="L6" i="14"/>
  <c r="K6" i="14"/>
  <c r="L17" i="12"/>
  <c r="K17" i="12"/>
  <c r="L16" i="12"/>
  <c r="K16" i="12"/>
  <c r="L15" i="12"/>
  <c r="K15" i="12"/>
  <c r="L12" i="12"/>
  <c r="K12" i="12"/>
  <c r="L9" i="12"/>
  <c r="K9" i="12"/>
  <c r="L6" i="12"/>
  <c r="K6" i="12"/>
  <c r="L30" i="10"/>
  <c r="K30" i="10"/>
  <c r="L27" i="10"/>
  <c r="K27" i="10"/>
  <c r="L26" i="10"/>
  <c r="K26" i="10"/>
  <c r="L23" i="10"/>
  <c r="K23" i="10"/>
  <c r="L22" i="10"/>
  <c r="K22" i="10"/>
  <c r="L19" i="10"/>
  <c r="K19" i="10"/>
  <c r="L18" i="10"/>
  <c r="K18" i="10"/>
  <c r="L17" i="10"/>
  <c r="K17" i="10"/>
  <c r="L16" i="10"/>
  <c r="K16" i="10"/>
  <c r="L15" i="10"/>
  <c r="K15" i="10"/>
  <c r="L12" i="10"/>
  <c r="K12" i="10"/>
  <c r="L9" i="10"/>
  <c r="K9" i="10"/>
  <c r="L6" i="10"/>
  <c r="K6" i="10"/>
  <c r="L21" i="9"/>
  <c r="K21" i="9"/>
  <c r="L18" i="9"/>
  <c r="K18" i="9"/>
  <c r="L15" i="9"/>
  <c r="K15" i="9"/>
  <c r="L12" i="9"/>
  <c r="K12" i="9"/>
  <c r="L9" i="9"/>
  <c r="K9" i="9"/>
  <c r="L6" i="9"/>
  <c r="K6" i="9"/>
  <c r="T27" i="6"/>
  <c r="S27" i="6"/>
  <c r="T24" i="6"/>
  <c r="S24" i="6"/>
  <c r="T23" i="6"/>
  <c r="S23" i="6"/>
  <c r="T22" i="6"/>
  <c r="S22" i="6"/>
  <c r="T19" i="6"/>
  <c r="S19" i="6"/>
  <c r="T18" i="6"/>
  <c r="S18" i="6"/>
  <c r="T15" i="6"/>
  <c r="S15" i="6"/>
  <c r="T12" i="6"/>
  <c r="S12" i="6"/>
  <c r="T9" i="6"/>
  <c r="S9" i="6"/>
  <c r="T6" i="6"/>
  <c r="S6" i="6"/>
</calcChain>
</file>

<file path=xl/sharedStrings.xml><?xml version="1.0" encoding="utf-8"?>
<sst xmlns="http://schemas.openxmlformats.org/spreadsheetml/2006/main" count="1075" uniqueCount="332">
  <si>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</si>
  <si>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</si>
  <si>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</si>
  <si>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</si>
  <si>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</si>
  <si>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</si>
  <si>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</si>
  <si>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</si>
  <si>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</si>
  <si>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</si>
  <si>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</si>
  <si>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</si>
  <si>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</si>
  <si>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52</t>
  </si>
  <si>
    <t>Петрушкина Виктория</t>
  </si>
  <si>
    <t>Девушки 15-19 (26.04.2006)/14</t>
  </si>
  <si>
    <t>50,40</t>
  </si>
  <si>
    <t xml:space="preserve">Ковров/Владимирская область </t>
  </si>
  <si>
    <t>62,5</t>
  </si>
  <si>
    <t>65,0</t>
  </si>
  <si>
    <t>67,5</t>
  </si>
  <si>
    <t>45,0</t>
  </si>
  <si>
    <t>47,5</t>
  </si>
  <si>
    <t>50,0</t>
  </si>
  <si>
    <t>75,0</t>
  </si>
  <si>
    <t>80,0</t>
  </si>
  <si>
    <t>85,0</t>
  </si>
  <si>
    <t xml:space="preserve">Петрушкин В. </t>
  </si>
  <si>
    <t>ВЕСОВАЯ КАТЕГОРИЯ   67.5</t>
  </si>
  <si>
    <t>Кутепова Марина</t>
  </si>
  <si>
    <t>67,00</t>
  </si>
  <si>
    <t xml:space="preserve">Иваново/Ивановская область </t>
  </si>
  <si>
    <t>105,0</t>
  </si>
  <si>
    <t>110,0</t>
  </si>
  <si>
    <t>70,0</t>
  </si>
  <si>
    <t>77,5</t>
  </si>
  <si>
    <t>130,0</t>
  </si>
  <si>
    <t>140,0</t>
  </si>
  <si>
    <t>145,0</t>
  </si>
  <si>
    <t>ВЕСОВАЯ КАТЕГОРИЯ   82.5</t>
  </si>
  <si>
    <t>Башкатова Наталия</t>
  </si>
  <si>
    <t>82,30</t>
  </si>
  <si>
    <t>115,0</t>
  </si>
  <si>
    <t>117,5</t>
  </si>
  <si>
    <t>122,5</t>
  </si>
  <si>
    <t>60,0</t>
  </si>
  <si>
    <t xml:space="preserve">Пашков И. </t>
  </si>
  <si>
    <t>Соколов Данила</t>
  </si>
  <si>
    <t>Юноши 15-19 (08.03.2007)/14</t>
  </si>
  <si>
    <t>67,50</t>
  </si>
  <si>
    <t>135,0</t>
  </si>
  <si>
    <t>ВЕСОВАЯ КАТЕГОРИЯ   75</t>
  </si>
  <si>
    <t>Кузнецов Егор</t>
  </si>
  <si>
    <t>Юноши 15-19 (17.11.2003)/17</t>
  </si>
  <si>
    <t>75,00</t>
  </si>
  <si>
    <t>155,0</t>
  </si>
  <si>
    <t>160,0</t>
  </si>
  <si>
    <t>165,0</t>
  </si>
  <si>
    <t>120,0</t>
  </si>
  <si>
    <t>125,0</t>
  </si>
  <si>
    <t>242,5</t>
  </si>
  <si>
    <t>250,0</t>
  </si>
  <si>
    <t>Открытая (17.11.2003)/17</t>
  </si>
  <si>
    <t>ВЕСОВАЯ КАТЕГОРИЯ   90</t>
  </si>
  <si>
    <t>Пашков Игорь</t>
  </si>
  <si>
    <t>Открытая (10.06.1986)/34</t>
  </si>
  <si>
    <t>86,10</t>
  </si>
  <si>
    <t>200,0</t>
  </si>
  <si>
    <t>210,0</t>
  </si>
  <si>
    <t>215,0</t>
  </si>
  <si>
    <t>150,0</t>
  </si>
  <si>
    <t>260,0</t>
  </si>
  <si>
    <t>265,0</t>
  </si>
  <si>
    <t>Матвеев Андрей</t>
  </si>
  <si>
    <t>Открытая (09.05.1986)/34</t>
  </si>
  <si>
    <t>83,90</t>
  </si>
  <si>
    <t xml:space="preserve">Удомля/Тверская область </t>
  </si>
  <si>
    <t>207,5</t>
  </si>
  <si>
    <t>212,5</t>
  </si>
  <si>
    <t>220,0</t>
  </si>
  <si>
    <t>230,0</t>
  </si>
  <si>
    <t>240,0</t>
  </si>
  <si>
    <t>Черепанов Владислав</t>
  </si>
  <si>
    <t>Открытая (13.06.1996)/24</t>
  </si>
  <si>
    <t>84,00</t>
  </si>
  <si>
    <t xml:space="preserve">Магнитогорск/Челябинская область </t>
  </si>
  <si>
    <t>ВЕСОВАЯ КАТЕГОРИЯ   110</t>
  </si>
  <si>
    <t>Силантьев Глеб</t>
  </si>
  <si>
    <t>Открытая (03.05.1996)/24</t>
  </si>
  <si>
    <t>109,70</t>
  </si>
  <si>
    <t xml:space="preserve">Ярославль/Ярославская область </t>
  </si>
  <si>
    <t>232,5</t>
  </si>
  <si>
    <t>237,5</t>
  </si>
  <si>
    <t>170,0</t>
  </si>
  <si>
    <t>247,5</t>
  </si>
  <si>
    <t>255,0</t>
  </si>
  <si>
    <t>262,5</t>
  </si>
  <si>
    <t xml:space="preserve">Федоров К. </t>
  </si>
  <si>
    <t xml:space="preserve">ФИО </t>
  </si>
  <si>
    <t xml:space="preserve">Возрастная группа </t>
  </si>
  <si>
    <t xml:space="preserve">Весовая </t>
  </si>
  <si>
    <t xml:space="preserve">Wilks </t>
  </si>
  <si>
    <t xml:space="preserve">Мужчины </t>
  </si>
  <si>
    <t xml:space="preserve">Открытая </t>
  </si>
  <si>
    <t>90</t>
  </si>
  <si>
    <t>110</t>
  </si>
  <si>
    <t>1</t>
  </si>
  <si>
    <t>2</t>
  </si>
  <si>
    <t>3</t>
  </si>
  <si>
    <t>Родин Владимир</t>
  </si>
  <si>
    <t>60,60</t>
  </si>
  <si>
    <t xml:space="preserve">Орехово-Зуево/Московская область </t>
  </si>
  <si>
    <t xml:space="preserve">Сидоров И. </t>
  </si>
  <si>
    <t>Ерёмин Кирилл</t>
  </si>
  <si>
    <t>Юноши 15-19 (02.06.2005)/15</t>
  </si>
  <si>
    <t>74,60</t>
  </si>
  <si>
    <t xml:space="preserve">Омск/Омская область </t>
  </si>
  <si>
    <t>Соков Денис</t>
  </si>
  <si>
    <t>Открытая (06.12.1985)/35</t>
  </si>
  <si>
    <t>79,00</t>
  </si>
  <si>
    <t xml:space="preserve">Кострома/Костромская область </t>
  </si>
  <si>
    <t>180,0</t>
  </si>
  <si>
    <t>185,0</t>
  </si>
  <si>
    <t>Тарасов Дмитрий</t>
  </si>
  <si>
    <t>Открытая (21.08.1989)/31</t>
  </si>
  <si>
    <t>89,00</t>
  </si>
  <si>
    <t xml:space="preserve">Родники/Ивановская область </t>
  </si>
  <si>
    <t>147,5</t>
  </si>
  <si>
    <t xml:space="preserve">Капитонов Ю. </t>
  </si>
  <si>
    <t>Курганский Максим</t>
  </si>
  <si>
    <t>Открытая (14.01.1986)/35</t>
  </si>
  <si>
    <t>107,50</t>
  </si>
  <si>
    <t>142,5</t>
  </si>
  <si>
    <t>ВЕСОВАЯ КАТЕГОРИЯ   140</t>
  </si>
  <si>
    <t>Сучков Арсений</t>
  </si>
  <si>
    <t>140,00</t>
  </si>
  <si>
    <t xml:space="preserve">Ногинск/Московская область </t>
  </si>
  <si>
    <t xml:space="preserve">Результат </t>
  </si>
  <si>
    <t>Результат</t>
  </si>
  <si>
    <t>Маколдин Александр</t>
  </si>
  <si>
    <t>Открытая (28.05.1990)/30</t>
  </si>
  <si>
    <t>73,60</t>
  </si>
  <si>
    <t>127,5</t>
  </si>
  <si>
    <t>Капустин Александр</t>
  </si>
  <si>
    <t>Юноши 15-19 (30.08.2003)/17</t>
  </si>
  <si>
    <t>85,70</t>
  </si>
  <si>
    <t>Шляпников Владимир</t>
  </si>
  <si>
    <t>Открытая (24.07.1981)/39</t>
  </si>
  <si>
    <t>90,00</t>
  </si>
  <si>
    <t>167,5</t>
  </si>
  <si>
    <t>Ильин Сергей</t>
  </si>
  <si>
    <t>Открытая (24.11.1982)/38</t>
  </si>
  <si>
    <t>87,40</t>
  </si>
  <si>
    <t>132,5</t>
  </si>
  <si>
    <t>Королев Иван</t>
  </si>
  <si>
    <t>Открытая (07.08.1995)/25</t>
  </si>
  <si>
    <t>137,5</t>
  </si>
  <si>
    <t xml:space="preserve">Фотин А. </t>
  </si>
  <si>
    <t>Медведев Михаил</t>
  </si>
  <si>
    <t>89,50</t>
  </si>
  <si>
    <t xml:space="preserve">Стасюк И. </t>
  </si>
  <si>
    <t>ВЕСОВАЯ КАТЕГОРИЯ   100</t>
  </si>
  <si>
    <t>Саркисян Тигран</t>
  </si>
  <si>
    <t>Открытая (25.02.1986)/35</t>
  </si>
  <si>
    <t>98,90</t>
  </si>
  <si>
    <t>Дёмин Руслан</t>
  </si>
  <si>
    <t xml:space="preserve">Нижний Новгород/Нижегородская область </t>
  </si>
  <si>
    <t>152,5</t>
  </si>
  <si>
    <t>162,5</t>
  </si>
  <si>
    <t>Стасюк Игорь</t>
  </si>
  <si>
    <t>Открытая (09.01.1983)/38</t>
  </si>
  <si>
    <t>109,80</t>
  </si>
  <si>
    <t>217,5</t>
  </si>
  <si>
    <t>222,5</t>
  </si>
  <si>
    <t>Гранкин Максим</t>
  </si>
  <si>
    <t>Открытая (18.06.1990)/30</t>
  </si>
  <si>
    <t>105,50</t>
  </si>
  <si>
    <t>ВЕСОВАЯ КАТЕГОРИЯ   125</t>
  </si>
  <si>
    <t>Смирнов Вячеслав</t>
  </si>
  <si>
    <t>Открытая (04.02.1973)/48</t>
  </si>
  <si>
    <t>124,40</t>
  </si>
  <si>
    <t>131,0080</t>
  </si>
  <si>
    <t>100</t>
  </si>
  <si>
    <t>103,9210</t>
  </si>
  <si>
    <t>102,1440</t>
  </si>
  <si>
    <t>ВЕСОВАЯ КАТЕГОРИЯ   60</t>
  </si>
  <si>
    <t>Кусакина Александра</t>
  </si>
  <si>
    <t>Открытая (02.07.1993)/27</t>
  </si>
  <si>
    <t>58,90</t>
  </si>
  <si>
    <t xml:space="preserve">Вартан П. </t>
  </si>
  <si>
    <t>Баранов Вадим</t>
  </si>
  <si>
    <t>Юноши 15-19 (17.10.2003)/17</t>
  </si>
  <si>
    <t>66,20</t>
  </si>
  <si>
    <t>Безуглов Николай</t>
  </si>
  <si>
    <t>Открытая (10.01.1985)/36</t>
  </si>
  <si>
    <t>92,90</t>
  </si>
  <si>
    <t>270,0</t>
  </si>
  <si>
    <t>Кукушкин Дмитрий</t>
  </si>
  <si>
    <t>Открытая (24.06.1987)/33</t>
  </si>
  <si>
    <t>96,10</t>
  </si>
  <si>
    <t xml:space="preserve">Тейково/Ивановская область </t>
  </si>
  <si>
    <t>Тихомиров Сергей</t>
  </si>
  <si>
    <t>Открытая (08.09.1994)/26</t>
  </si>
  <si>
    <t>94,50</t>
  </si>
  <si>
    <t xml:space="preserve">Приволжск/Ивановская область </t>
  </si>
  <si>
    <t>175,0</t>
  </si>
  <si>
    <t>ВЕСОВАЯ КАТЕГОРИЯ   56</t>
  </si>
  <si>
    <t>Салахова Вера</t>
  </si>
  <si>
    <t>55,50</t>
  </si>
  <si>
    <t xml:space="preserve">Москва </t>
  </si>
  <si>
    <t>95,0</t>
  </si>
  <si>
    <t>Корчагин Алексей</t>
  </si>
  <si>
    <t>82,50</t>
  </si>
  <si>
    <t>Зорин Никита</t>
  </si>
  <si>
    <t>Юноши 15-19 (21.09.2008)/12</t>
  </si>
  <si>
    <t>63,10</t>
  </si>
  <si>
    <t>55,0</t>
  </si>
  <si>
    <t>90,0</t>
  </si>
  <si>
    <t>100,0</t>
  </si>
  <si>
    <t xml:space="preserve">Моисеев П. </t>
  </si>
  <si>
    <t>Комкин Михаил</t>
  </si>
  <si>
    <t>Открытая (12.11.1987)/33</t>
  </si>
  <si>
    <t>190,0</t>
  </si>
  <si>
    <t xml:space="preserve">Плонин В. </t>
  </si>
  <si>
    <t>Сергеев Алексей</t>
  </si>
  <si>
    <t>Открытая (19.04.1981)/40</t>
  </si>
  <si>
    <t>77,40</t>
  </si>
  <si>
    <t>Семенов Роман</t>
  </si>
  <si>
    <t>Открытая (12.11.1979)/41</t>
  </si>
  <si>
    <t>96,80</t>
  </si>
  <si>
    <t>275,0</t>
  </si>
  <si>
    <t>287,5</t>
  </si>
  <si>
    <t>Аверкин Сергей</t>
  </si>
  <si>
    <t>Открытая (04.08.1976)/44</t>
  </si>
  <si>
    <t>108,30</t>
  </si>
  <si>
    <t xml:space="preserve">Кургов В. </t>
  </si>
  <si>
    <t>Быков Дмитрий</t>
  </si>
  <si>
    <t>Открытая (17.09.1987)/33</t>
  </si>
  <si>
    <t>104,90</t>
  </si>
  <si>
    <t>Емельянов Николай</t>
  </si>
  <si>
    <t>Открытая (30.08.1979)/41</t>
  </si>
  <si>
    <t>118,40</t>
  </si>
  <si>
    <t>300,0</t>
  </si>
  <si>
    <t>315,0</t>
  </si>
  <si>
    <t>330,0</t>
  </si>
  <si>
    <t>ВЕСОВАЯ КАТЕГОРИЯ   140+</t>
  </si>
  <si>
    <t>Волков Андрей</t>
  </si>
  <si>
    <t>Открытая (28.05.1992)/28</t>
  </si>
  <si>
    <t>149,70</t>
  </si>
  <si>
    <t>335,0</t>
  </si>
  <si>
    <t xml:space="preserve">Суровецкий А. </t>
  </si>
  <si>
    <t xml:space="preserve">Gloss </t>
  </si>
  <si>
    <t>125</t>
  </si>
  <si>
    <t>182,3580</t>
  </si>
  <si>
    <t>169,5244</t>
  </si>
  <si>
    <t>140+</t>
  </si>
  <si>
    <t>157,0275</t>
  </si>
  <si>
    <t>Портнов Алексей</t>
  </si>
  <si>
    <t>Широков Андрей</t>
  </si>
  <si>
    <t>Мирзалиев Тарлан</t>
  </si>
  <si>
    <t>52,5</t>
  </si>
  <si>
    <t>87,10</t>
  </si>
  <si>
    <t>57,5</t>
  </si>
  <si>
    <t>72,5</t>
  </si>
  <si>
    <t>85,30</t>
  </si>
  <si>
    <t>Открытая (01.08.1996)/24</t>
  </si>
  <si>
    <t>80,00</t>
  </si>
  <si>
    <t>Жим стоя</t>
  </si>
  <si>
    <t>Николаенко Никита</t>
  </si>
  <si>
    <t>82,5</t>
  </si>
  <si>
    <t>73,10</t>
  </si>
  <si>
    <t>Открытая (13.08.1996)/24</t>
  </si>
  <si>
    <t>35,0</t>
  </si>
  <si>
    <t>Евменчикова Елена</t>
  </si>
  <si>
    <t>34,0</t>
  </si>
  <si>
    <t>Доронина Анна</t>
  </si>
  <si>
    <t>37,5</t>
  </si>
  <si>
    <t>74,00</t>
  </si>
  <si>
    <t>32,5</t>
  </si>
  <si>
    <t>30,0</t>
  </si>
  <si>
    <t>51,90</t>
  </si>
  <si>
    <t>63,0</t>
  </si>
  <si>
    <t>Доронин Эрик</t>
  </si>
  <si>
    <t>66,0</t>
  </si>
  <si>
    <t>Буров Александр</t>
  </si>
  <si>
    <t>97,00</t>
  </si>
  <si>
    <t>67,10</t>
  </si>
  <si>
    <t>Открытая (26.12.1985)/35</t>
  </si>
  <si>
    <t>Огурцов Андрей</t>
  </si>
  <si>
    <t>102,5</t>
  </si>
  <si>
    <t>Открытая (20.02.1994)/27</t>
  </si>
  <si>
    <t>Открытый мастерский турнир "Loft Fitness"
СПР Жим лежа в однопетельной софт экипировке ДК
Иваново/Ивановская область, 24 апреля 2021 года</t>
  </si>
  <si>
    <t>Открытый мастерский турнир "Loft Fitness"
СПР Жим лежа в однопетельной софт экипировке
Иваново/Ивановская область, 24 апреля 2021 года</t>
  </si>
  <si>
    <t>Открытый мастерский турнир "Loft Fitness"
СПР Пауэрспорт ДК
Иваново/Ивановская область, 24 апреля 2021 года</t>
  </si>
  <si>
    <t>Открытый мастерский турнир "Loft Fitness"
СПР Пауэрспорт
Иваново/Ивановская область, 24 апреля 2021 года</t>
  </si>
  <si>
    <t>Открытый мастерский турнир "Loft Fitness"
СПР Жим штанги стоя ДК
Иваново/Ивановская область, 24 апреля 2021 года</t>
  </si>
  <si>
    <t>Открытый мастерский турнир "Loft Fitness"
СПР Строгий подъем штанги на бицепс ДК
Иваново/Ивановская область, 24 апреля 2021 года</t>
  </si>
  <si>
    <t>Открытый мастерский турнир "Loft Fitness"
СПР Строгий подъем штанги на бицепс
Иваново/Ивановская область, 24 апреля 2021 года</t>
  </si>
  <si>
    <t>Открытый мастерский турнир "Loft Fitness"
IPL Пауэрлифтинг без экипировки ДК
Иваново/Ивановская область, 24 апреля 2021 года</t>
  </si>
  <si>
    <t>Открытый мастерский турнир "Loft Fitness"
IPL Силовое двоеборье без экипировки ДК
Иваново/Ивановская область, 24 апреля 2021 года</t>
  </si>
  <si>
    <t>Открытый мастерский турнир "Loft Fitness"
IPL Присед без экипировки ДК
Иваново/Ивановская область, 24 апреля 2021 года</t>
  </si>
  <si>
    <t>Открытый мастерский турнир "Loft Fitness"
IPL Жим лежа без экипировки ДК
Иваново/Ивановская область, 24 апреля 2021 года</t>
  </si>
  <si>
    <t>Открытый мастерский турнир "Loft Fitness"
IPL Жим лежа без экипировки
Иваново/Ивановская область, 24 апреля 2021 года</t>
  </si>
  <si>
    <t>Открытый мастерский турнир "Loft Fitness"
IPL Становая тяга без экипировки ДК
Иваново/Ивановская область, 24 апреля 2021 года</t>
  </si>
  <si>
    <t>Мастера 40-44 (12.01.1979)/42</t>
  </si>
  <si>
    <t>Мастера 45-49 (05.02.1973)/48</t>
  </si>
  <si>
    <t>Мастера 40-44 (24.12.1980)/40</t>
  </si>
  <si>
    <t>Мастера 40-44 (03.10.1976)/44</t>
  </si>
  <si>
    <t>Мастера 40-44 (08.08.1976)/44</t>
  </si>
  <si>
    <t>Мастера 45-49 (29.10.1973)/47</t>
  </si>
  <si>
    <t>Мастера 50-54 (05.07.1969)/51</t>
  </si>
  <si>
    <t>Юниоры 20-23 (16.03.1999)/22</t>
  </si>
  <si>
    <t>Юниоры 20-23 (10.06.1997)/23</t>
  </si>
  <si>
    <t>Мастера 40-49 (22.10.1979)/41</t>
  </si>
  <si>
    <t>Мастера 40-49 (26.06.1979)/41</t>
  </si>
  <si>
    <t>Мастера 40-49 (21.06.1978)/42</t>
  </si>
  <si>
    <t>Мастера 50-59 (09.04.1969)/52</t>
  </si>
  <si>
    <t>Весовая категория</t>
  </si>
  <si>
    <t>Аксенов А.</t>
  </si>
  <si>
    <t>Самостоятельно</t>
  </si>
  <si>
    <t>Минск/Беларусь</t>
  </si>
  <si>
    <t>Жим</t>
  </si>
  <si>
    <t>Тяга</t>
  </si>
  <si>
    <t>№</t>
  </si>
  <si>
    <t>Возрастная группа</t>
  </si>
  <si>
    <t>O</t>
  </si>
  <si>
    <t>M2</t>
  </si>
  <si>
    <t xml:space="preserve">
Дата рождения/Возраст</t>
  </si>
  <si>
    <t>M1</t>
  </si>
  <si>
    <t>J</t>
  </si>
  <si>
    <t>T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</si>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</sst>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60"/>
  <sheetViews>
    <sheetView tabSelected="1" workbookViewId="0">
      <selection activeCell="E28" sqref="E28"/>
    </sheetView>
  </sheetViews>
  <sheetFormatPr baseColWidth="10" defaultColWidth="9.1640625" defaultRowHeight="13"/>
  <cols>
    <col min="1" max="1" width="7.1640625" style="6" bestFit="1" customWidth="1"/>
    <col min="2" max="2" width="20.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32.6640625" style="6" bestFit="1" customWidth="1"/>
    <col min="7" max="9" width="5.5" style="7" customWidth="1"/>
    <col min="10" max="10" width="4.5" style="7" customWidth="1"/>
    <col min="11" max="13" width="5.5" style="7" customWidth="1"/>
    <col min="14" max="14" width="4.5" style="7" customWidth="1"/>
    <col min="15" max="17" width="5.5" style="7" customWidth="1"/>
    <col min="18" max="18" width="4.5" style="7" customWidth="1"/>
    <col min="19" max="19" width="7.6640625" style="7" bestFit="1" customWidth="1"/>
    <col min="20" max="20" width="8.5" style="7" bestFit="1" customWidth="1"/>
    <col min="21" max="21" width="21.6640625" style="6" customWidth="1"/>
    <col min="22" max="16384" width="9.1640625" style="3"/>
  </cols>
  <sheetData>
    <row r="1" spans="1:21" s="2" customFormat="1" ht="29" customHeight="1">
      <c r="A1" s="29" t="s">
        <v>298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/>
    </row>
    <row r="3" spans="1:21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10</v>
      </c>
      <c r="H3" s="41"/>
      <c r="I3" s="41"/>
      <c r="J3" s="41"/>
      <c r="K3" s="41" t="s">
        <v>11</v>
      </c>
      <c r="L3" s="41"/>
      <c r="M3" s="41"/>
      <c r="N3" s="41"/>
      <c r="O3" s="41" t="s">
        <v>12</v>
      </c>
      <c r="P3" s="41"/>
      <c r="Q3" s="41"/>
      <c r="R3" s="41"/>
      <c r="S3" s="41" t="s">
        <v>1</v>
      </c>
      <c r="T3" s="41" t="s">
        <v>3</v>
      </c>
      <c r="U3" s="43" t="s">
        <v>2</v>
      </c>
    </row>
    <row r="4" spans="1:21" s="1" customFormat="1" ht="21" customHeight="1" thickBot="1">
      <c r="A4" s="38"/>
      <c r="B4" s="4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0"/>
      <c r="T4" s="40"/>
      <c r="U4" s="44"/>
    </row>
    <row r="5" spans="1:21" ht="16">
      <c r="A5" s="45" t="s">
        <v>13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10" t="s">
        <v>106</v>
      </c>
      <c r="B6" s="9" t="s">
        <v>14</v>
      </c>
      <c r="C6" s="9" t="s">
        <v>15</v>
      </c>
      <c r="D6" s="9" t="s">
        <v>16</v>
      </c>
      <c r="E6" s="9" t="s">
        <v>330</v>
      </c>
      <c r="F6" s="9" t="s">
        <v>17</v>
      </c>
      <c r="G6" s="21" t="s">
        <v>18</v>
      </c>
      <c r="H6" s="21" t="s">
        <v>19</v>
      </c>
      <c r="I6" s="21" t="s">
        <v>20</v>
      </c>
      <c r="J6" s="10"/>
      <c r="K6" s="21" t="s">
        <v>21</v>
      </c>
      <c r="L6" s="21" t="s">
        <v>22</v>
      </c>
      <c r="M6" s="22" t="s">
        <v>23</v>
      </c>
      <c r="N6" s="10"/>
      <c r="O6" s="21" t="s">
        <v>24</v>
      </c>
      <c r="P6" s="21" t="s">
        <v>25</v>
      </c>
      <c r="Q6" s="22" t="s">
        <v>26</v>
      </c>
      <c r="R6" s="10"/>
      <c r="S6" s="10" t="str">
        <f>"195,0"</f>
        <v>195,0</v>
      </c>
      <c r="T6" s="10" t="str">
        <f>"248,9955"</f>
        <v>248,9955</v>
      </c>
      <c r="U6" s="9" t="s">
        <v>27</v>
      </c>
    </row>
    <row r="7" spans="1:21">
      <c r="B7" s="6" t="s">
        <v>9</v>
      </c>
    </row>
    <row r="8" spans="1:21" ht="16">
      <c r="A8" s="42" t="s">
        <v>28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>
      <c r="A9" s="10" t="s">
        <v>106</v>
      </c>
      <c r="B9" s="9" t="s">
        <v>29</v>
      </c>
      <c r="C9" s="9" t="s">
        <v>304</v>
      </c>
      <c r="D9" s="9" t="s">
        <v>30</v>
      </c>
      <c r="E9" s="9" t="s">
        <v>328</v>
      </c>
      <c r="F9" s="9" t="s">
        <v>31</v>
      </c>
      <c r="G9" s="21" t="s">
        <v>32</v>
      </c>
      <c r="H9" s="22" t="s">
        <v>33</v>
      </c>
      <c r="I9" s="22" t="s">
        <v>33</v>
      </c>
      <c r="J9" s="10"/>
      <c r="K9" s="21" t="s">
        <v>34</v>
      </c>
      <c r="L9" s="21" t="s">
        <v>24</v>
      </c>
      <c r="M9" s="22" t="s">
        <v>35</v>
      </c>
      <c r="N9" s="10"/>
      <c r="O9" s="21" t="s">
        <v>36</v>
      </c>
      <c r="P9" s="21" t="s">
        <v>37</v>
      </c>
      <c r="Q9" s="22" t="s">
        <v>38</v>
      </c>
      <c r="R9" s="10"/>
      <c r="S9" s="10" t="str">
        <f>"320,0"</f>
        <v>320,0</v>
      </c>
      <c r="T9" s="10" t="str">
        <f>"332,9489"</f>
        <v>332,9489</v>
      </c>
      <c r="U9" s="9"/>
    </row>
    <row r="10" spans="1:21">
      <c r="B10" s="6" t="s">
        <v>9</v>
      </c>
    </row>
    <row r="11" spans="1:21" ht="16">
      <c r="A11" s="42" t="s">
        <v>39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21">
      <c r="A12" s="10" t="s">
        <v>106</v>
      </c>
      <c r="B12" s="9" t="s">
        <v>40</v>
      </c>
      <c r="C12" s="9" t="s">
        <v>305</v>
      </c>
      <c r="D12" s="9" t="s">
        <v>41</v>
      </c>
      <c r="E12" s="9" t="s">
        <v>326</v>
      </c>
      <c r="F12" s="9" t="s">
        <v>31</v>
      </c>
      <c r="G12" s="22" t="s">
        <v>42</v>
      </c>
      <c r="H12" s="21" t="s">
        <v>43</v>
      </c>
      <c r="I12" s="21" t="s">
        <v>44</v>
      </c>
      <c r="J12" s="10"/>
      <c r="K12" s="21" t="s">
        <v>45</v>
      </c>
      <c r="L12" s="22" t="s">
        <v>18</v>
      </c>
      <c r="M12" s="22" t="s">
        <v>18</v>
      </c>
      <c r="N12" s="10"/>
      <c r="O12" s="21" t="s">
        <v>36</v>
      </c>
      <c r="P12" s="21" t="s">
        <v>37</v>
      </c>
      <c r="Q12" s="22" t="s">
        <v>38</v>
      </c>
      <c r="R12" s="10"/>
      <c r="S12" s="10" t="str">
        <f>"322,5"</f>
        <v>322,5</v>
      </c>
      <c r="T12" s="10" t="str">
        <f>"323,7337"</f>
        <v>323,7337</v>
      </c>
      <c r="U12" s="9" t="s">
        <v>46</v>
      </c>
    </row>
    <row r="13" spans="1:21">
      <c r="B13" s="6" t="s">
        <v>9</v>
      </c>
    </row>
    <row r="14" spans="1:21" ht="16">
      <c r="A14" s="42" t="s">
        <v>28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21">
      <c r="A15" s="10" t="s">
        <v>106</v>
      </c>
      <c r="B15" s="9" t="s">
        <v>47</v>
      </c>
      <c r="C15" s="9" t="s">
        <v>48</v>
      </c>
      <c r="D15" s="9" t="s">
        <v>49</v>
      </c>
      <c r="E15" s="9" t="s">
        <v>330</v>
      </c>
      <c r="F15" s="9" t="s">
        <v>17</v>
      </c>
      <c r="G15" s="21" t="s">
        <v>50</v>
      </c>
      <c r="H15" s="21" t="s">
        <v>37</v>
      </c>
      <c r="I15" s="22" t="s">
        <v>38</v>
      </c>
      <c r="J15" s="10"/>
      <c r="K15" s="21" t="s">
        <v>34</v>
      </c>
      <c r="L15" s="21" t="s">
        <v>24</v>
      </c>
      <c r="M15" s="22" t="s">
        <v>25</v>
      </c>
      <c r="N15" s="10"/>
      <c r="O15" s="21" t="s">
        <v>36</v>
      </c>
      <c r="P15" s="21" t="s">
        <v>50</v>
      </c>
      <c r="Q15" s="21" t="s">
        <v>37</v>
      </c>
      <c r="R15" s="10"/>
      <c r="S15" s="10" t="str">
        <f>"355,0"</f>
        <v>355,0</v>
      </c>
      <c r="T15" s="10" t="str">
        <f>"273,7050"</f>
        <v>273,7050</v>
      </c>
      <c r="U15" s="9" t="s">
        <v>27</v>
      </c>
    </row>
    <row r="16" spans="1:21">
      <c r="B16" s="6" t="s">
        <v>9</v>
      </c>
    </row>
    <row r="17" spans="1:21" ht="16">
      <c r="A17" s="42" t="s">
        <v>51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>
      <c r="A18" s="12" t="s">
        <v>106</v>
      </c>
      <c r="B18" s="11" t="s">
        <v>52</v>
      </c>
      <c r="C18" s="11" t="s">
        <v>53</v>
      </c>
      <c r="D18" s="11" t="s">
        <v>54</v>
      </c>
      <c r="E18" s="11" t="s">
        <v>330</v>
      </c>
      <c r="F18" s="11" t="s">
        <v>31</v>
      </c>
      <c r="G18" s="23" t="s">
        <v>55</v>
      </c>
      <c r="H18" s="23" t="s">
        <v>56</v>
      </c>
      <c r="I18" s="23" t="s">
        <v>57</v>
      </c>
      <c r="J18" s="12"/>
      <c r="K18" s="23" t="s">
        <v>58</v>
      </c>
      <c r="L18" s="23" t="s">
        <v>59</v>
      </c>
      <c r="M18" s="12"/>
      <c r="N18" s="12"/>
      <c r="O18" s="23" t="s">
        <v>60</v>
      </c>
      <c r="P18" s="23" t="s">
        <v>61</v>
      </c>
      <c r="Q18" s="12"/>
      <c r="R18" s="12"/>
      <c r="S18" s="12" t="str">
        <f>"540,0"</f>
        <v>540,0</v>
      </c>
      <c r="T18" s="12" t="str">
        <f>"384,8040"</f>
        <v>384,8040</v>
      </c>
      <c r="U18" s="11"/>
    </row>
    <row r="19" spans="1:21">
      <c r="A19" s="14" t="s">
        <v>106</v>
      </c>
      <c r="B19" s="13" t="s">
        <v>52</v>
      </c>
      <c r="C19" s="13" t="s">
        <v>62</v>
      </c>
      <c r="D19" s="13" t="s">
        <v>54</v>
      </c>
      <c r="E19" s="13" t="s">
        <v>325</v>
      </c>
      <c r="F19" s="13" t="s">
        <v>31</v>
      </c>
      <c r="G19" s="24" t="s">
        <v>55</v>
      </c>
      <c r="H19" s="24" t="s">
        <v>56</v>
      </c>
      <c r="I19" s="24" t="s">
        <v>57</v>
      </c>
      <c r="J19" s="14"/>
      <c r="K19" s="24" t="s">
        <v>58</v>
      </c>
      <c r="L19" s="24" t="s">
        <v>59</v>
      </c>
      <c r="M19" s="14"/>
      <c r="N19" s="14"/>
      <c r="O19" s="24" t="s">
        <v>60</v>
      </c>
      <c r="P19" s="24" t="s">
        <v>61</v>
      </c>
      <c r="Q19" s="14"/>
      <c r="R19" s="14"/>
      <c r="S19" s="14" t="str">
        <f>"540,0"</f>
        <v>540,0</v>
      </c>
      <c r="T19" s="14" t="str">
        <f>"384,8040"</f>
        <v>384,8040</v>
      </c>
      <c r="U19" s="13"/>
    </row>
    <row r="20" spans="1:21">
      <c r="B20" s="6" t="s">
        <v>9</v>
      </c>
    </row>
    <row r="21" spans="1:21" ht="16">
      <c r="A21" s="42" t="s">
        <v>63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21">
      <c r="A22" s="12" t="s">
        <v>106</v>
      </c>
      <c r="B22" s="11" t="s">
        <v>64</v>
      </c>
      <c r="C22" s="11" t="s">
        <v>65</v>
      </c>
      <c r="D22" s="11" t="s">
        <v>66</v>
      </c>
      <c r="E22" s="11" t="s">
        <v>325</v>
      </c>
      <c r="F22" s="11" t="s">
        <v>31</v>
      </c>
      <c r="G22" s="23" t="s">
        <v>67</v>
      </c>
      <c r="H22" s="23" t="s">
        <v>68</v>
      </c>
      <c r="I22" s="23" t="s">
        <v>69</v>
      </c>
      <c r="J22" s="12"/>
      <c r="K22" s="23" t="s">
        <v>37</v>
      </c>
      <c r="L22" s="23" t="s">
        <v>38</v>
      </c>
      <c r="M22" s="23" t="s">
        <v>70</v>
      </c>
      <c r="N22" s="12"/>
      <c r="O22" s="23" t="s">
        <v>61</v>
      </c>
      <c r="P22" s="23" t="s">
        <v>71</v>
      </c>
      <c r="Q22" s="23" t="s">
        <v>72</v>
      </c>
      <c r="R22" s="12"/>
      <c r="S22" s="12" t="str">
        <f>"630,0"</f>
        <v>630,0</v>
      </c>
      <c r="T22" s="12" t="str">
        <f>"411,7680"</f>
        <v>411,7680</v>
      </c>
      <c r="U22" s="11"/>
    </row>
    <row r="23" spans="1:21">
      <c r="A23" s="16" t="s">
        <v>107</v>
      </c>
      <c r="B23" s="15" t="s">
        <v>73</v>
      </c>
      <c r="C23" s="15" t="s">
        <v>74</v>
      </c>
      <c r="D23" s="15" t="s">
        <v>75</v>
      </c>
      <c r="E23" s="15" t="s">
        <v>325</v>
      </c>
      <c r="F23" s="15" t="s">
        <v>76</v>
      </c>
      <c r="G23" s="25" t="s">
        <v>67</v>
      </c>
      <c r="H23" s="25" t="s">
        <v>77</v>
      </c>
      <c r="I23" s="25" t="s">
        <v>78</v>
      </c>
      <c r="J23" s="16"/>
      <c r="K23" s="25" t="s">
        <v>37</v>
      </c>
      <c r="L23" s="25" t="s">
        <v>38</v>
      </c>
      <c r="M23" s="26" t="s">
        <v>70</v>
      </c>
      <c r="N23" s="16"/>
      <c r="O23" s="25" t="s">
        <v>79</v>
      </c>
      <c r="P23" s="25" t="s">
        <v>80</v>
      </c>
      <c r="Q23" s="26" t="s">
        <v>81</v>
      </c>
      <c r="R23" s="16"/>
      <c r="S23" s="16" t="str">
        <f>"587,5"</f>
        <v>587,5</v>
      </c>
      <c r="T23" s="16" t="str">
        <f>"389,6887"</f>
        <v>389,6887</v>
      </c>
      <c r="U23" s="15"/>
    </row>
    <row r="24" spans="1:21">
      <c r="A24" s="14" t="s">
        <v>108</v>
      </c>
      <c r="B24" s="13" t="s">
        <v>82</v>
      </c>
      <c r="C24" s="13" t="s">
        <v>83</v>
      </c>
      <c r="D24" s="13" t="s">
        <v>84</v>
      </c>
      <c r="E24" s="13" t="s">
        <v>325</v>
      </c>
      <c r="F24" s="13" t="s">
        <v>85</v>
      </c>
      <c r="G24" s="24" t="s">
        <v>37</v>
      </c>
      <c r="H24" s="24" t="s">
        <v>70</v>
      </c>
      <c r="I24" s="24" t="s">
        <v>56</v>
      </c>
      <c r="J24" s="14"/>
      <c r="K24" s="24" t="s">
        <v>58</v>
      </c>
      <c r="L24" s="24" t="s">
        <v>59</v>
      </c>
      <c r="M24" s="24" t="s">
        <v>36</v>
      </c>
      <c r="N24" s="14"/>
      <c r="O24" s="24" t="s">
        <v>67</v>
      </c>
      <c r="P24" s="24" t="s">
        <v>68</v>
      </c>
      <c r="Q24" s="24" t="s">
        <v>79</v>
      </c>
      <c r="R24" s="14"/>
      <c r="S24" s="14" t="str">
        <f>"510,0"</f>
        <v>510,0</v>
      </c>
      <c r="T24" s="14" t="str">
        <f>"338,0280"</f>
        <v>338,0280</v>
      </c>
      <c r="U24" s="13"/>
    </row>
    <row r="25" spans="1:21">
      <c r="B25" s="6" t="s">
        <v>9</v>
      </c>
    </row>
    <row r="26" spans="1:21" ht="16">
      <c r="A26" s="42" t="s">
        <v>86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>
      <c r="A27" s="10" t="s">
        <v>106</v>
      </c>
      <c r="B27" s="9" t="s">
        <v>87</v>
      </c>
      <c r="C27" s="9" t="s">
        <v>88</v>
      </c>
      <c r="D27" s="9" t="s">
        <v>89</v>
      </c>
      <c r="E27" s="9" t="s">
        <v>325</v>
      </c>
      <c r="F27" s="9" t="s">
        <v>90</v>
      </c>
      <c r="G27" s="21" t="s">
        <v>79</v>
      </c>
      <c r="H27" s="21" t="s">
        <v>91</v>
      </c>
      <c r="I27" s="21" t="s">
        <v>92</v>
      </c>
      <c r="J27" s="10"/>
      <c r="K27" s="21" t="s">
        <v>56</v>
      </c>
      <c r="L27" s="21" t="s">
        <v>57</v>
      </c>
      <c r="M27" s="21" t="s">
        <v>93</v>
      </c>
      <c r="N27" s="10"/>
      <c r="O27" s="21" t="s">
        <v>94</v>
      </c>
      <c r="P27" s="21" t="s">
        <v>95</v>
      </c>
      <c r="Q27" s="21" t="s">
        <v>96</v>
      </c>
      <c r="R27" s="10"/>
      <c r="S27" s="10" t="str">
        <f>"670,0"</f>
        <v>670,0</v>
      </c>
      <c r="T27" s="10" t="str">
        <f>"394,6300"</f>
        <v>394,6300</v>
      </c>
      <c r="U27" s="9" t="s">
        <v>97</v>
      </c>
    </row>
    <row r="28" spans="1:21">
      <c r="B28" s="6" t="s">
        <v>9</v>
      </c>
    </row>
    <row r="29" spans="1:21">
      <c r="B29" s="6" t="s">
        <v>9</v>
      </c>
      <c r="C29" s="7"/>
      <c r="D29" s="7"/>
      <c r="E29" s="7"/>
      <c r="F29" s="7"/>
      <c r="P29" s="6"/>
      <c r="Q29" s="3"/>
      <c r="R29" s="3"/>
      <c r="S29" s="3"/>
      <c r="T29" s="3"/>
      <c r="U29" s="3"/>
    </row>
    <row r="30" spans="1:21">
      <c r="B30" s="6" t="s">
        <v>9</v>
      </c>
      <c r="C30" s="7"/>
      <c r="D30" s="7"/>
      <c r="E30" s="7"/>
      <c r="F30" s="7"/>
      <c r="P30" s="6"/>
      <c r="Q30" s="3"/>
      <c r="R30" s="3"/>
      <c r="S30" s="3"/>
      <c r="T30" s="3"/>
      <c r="U30" s="3"/>
    </row>
    <row r="31" spans="1:21">
      <c r="B31" s="6" t="s">
        <v>9</v>
      </c>
      <c r="C31" s="7"/>
      <c r="D31" s="7"/>
      <c r="E31" s="7"/>
      <c r="F31" s="7"/>
      <c r="P31" s="6"/>
      <c r="Q31" s="3"/>
      <c r="R31" s="3"/>
      <c r="S31" s="3"/>
      <c r="T31" s="3"/>
      <c r="U31" s="3"/>
    </row>
    <row r="32" spans="1:21">
      <c r="B32" s="6" t="s">
        <v>9</v>
      </c>
      <c r="C32" s="7"/>
      <c r="D32" s="7"/>
      <c r="E32" s="7"/>
      <c r="F32" s="7"/>
      <c r="P32" s="6"/>
      <c r="Q32" s="3"/>
      <c r="R32" s="3"/>
      <c r="S32" s="3"/>
      <c r="T32" s="3"/>
      <c r="U32" s="3"/>
    </row>
    <row r="33" spans="2:21">
      <c r="B33" s="6" t="s">
        <v>9</v>
      </c>
      <c r="C33" s="7"/>
      <c r="D33" s="7"/>
      <c r="E33" s="7"/>
      <c r="F33" s="7"/>
      <c r="P33" s="6"/>
      <c r="Q33" s="3"/>
      <c r="R33" s="3"/>
      <c r="S33" s="3"/>
      <c r="T33" s="3"/>
      <c r="U33" s="3"/>
    </row>
    <row r="34" spans="2:21">
      <c r="B34" s="6" t="s">
        <v>9</v>
      </c>
      <c r="C34" s="7"/>
      <c r="D34" s="7"/>
      <c r="E34" s="7"/>
      <c r="F34" s="7"/>
      <c r="P34" s="6"/>
      <c r="Q34" s="3"/>
      <c r="R34" s="3"/>
      <c r="S34" s="3"/>
      <c r="T34" s="3"/>
      <c r="U34" s="3"/>
    </row>
    <row r="35" spans="2:21">
      <c r="B35" s="6" t="s">
        <v>9</v>
      </c>
      <c r="C35" s="7"/>
      <c r="D35" s="7"/>
      <c r="E35" s="7"/>
      <c r="F35" s="7"/>
      <c r="P35" s="6"/>
      <c r="Q35" s="3"/>
      <c r="R35" s="3"/>
      <c r="S35" s="3"/>
      <c r="T35" s="3"/>
      <c r="U35" s="3"/>
    </row>
    <row r="36" spans="2:21">
      <c r="B36" s="6" t="s">
        <v>9</v>
      </c>
      <c r="C36" s="7"/>
      <c r="D36" s="7"/>
      <c r="E36" s="7"/>
      <c r="F36" s="7"/>
      <c r="P36" s="6"/>
      <c r="Q36" s="3"/>
      <c r="R36" s="3"/>
      <c r="S36" s="3"/>
      <c r="T36" s="3"/>
      <c r="U36" s="3"/>
    </row>
    <row r="37" spans="2:21">
      <c r="B37" s="6" t="s">
        <v>9</v>
      </c>
      <c r="C37" s="7"/>
      <c r="D37" s="7"/>
      <c r="E37" s="7"/>
      <c r="F37" s="7"/>
      <c r="P37" s="6"/>
      <c r="Q37" s="3"/>
      <c r="R37" s="3"/>
      <c r="S37" s="3"/>
      <c r="T37" s="3"/>
      <c r="U37" s="3"/>
    </row>
    <row r="38" spans="2:21">
      <c r="B38" s="6" t="s">
        <v>9</v>
      </c>
      <c r="C38" s="7"/>
      <c r="D38" s="7"/>
      <c r="E38" s="7"/>
      <c r="F38" s="7"/>
      <c r="P38" s="6"/>
      <c r="Q38" s="3"/>
      <c r="R38" s="3"/>
      <c r="S38" s="3"/>
      <c r="T38" s="3"/>
      <c r="U38" s="3"/>
    </row>
    <row r="39" spans="2:21">
      <c r="B39" s="6" t="s">
        <v>9</v>
      </c>
      <c r="C39" s="7"/>
      <c r="D39" s="7"/>
      <c r="E39" s="7"/>
      <c r="F39" s="7"/>
      <c r="P39" s="6"/>
      <c r="Q39" s="3"/>
      <c r="R39" s="3"/>
      <c r="S39" s="3"/>
      <c r="T39" s="3"/>
      <c r="U39" s="3"/>
    </row>
    <row r="40" spans="2:21">
      <c r="B40" s="6" t="s">
        <v>9</v>
      </c>
      <c r="C40" s="7"/>
      <c r="D40" s="7"/>
      <c r="E40" s="7"/>
      <c r="F40" s="7"/>
      <c r="P40" s="6"/>
      <c r="Q40" s="3"/>
      <c r="R40" s="3"/>
      <c r="S40" s="3"/>
      <c r="T40" s="3"/>
      <c r="U40" s="3"/>
    </row>
    <row r="41" spans="2:21">
      <c r="B41" s="6" t="s">
        <v>9</v>
      </c>
      <c r="C41" s="7"/>
      <c r="D41" s="7"/>
      <c r="E41" s="7"/>
      <c r="F41" s="7"/>
      <c r="P41" s="6"/>
      <c r="Q41" s="3"/>
      <c r="R41" s="3"/>
      <c r="S41" s="3"/>
      <c r="T41" s="3"/>
      <c r="U41" s="3"/>
    </row>
    <row r="42" spans="2:21">
      <c r="B42" s="6" t="s">
        <v>9</v>
      </c>
      <c r="C42" s="7"/>
      <c r="D42" s="7"/>
      <c r="E42" s="7"/>
      <c r="F42" s="7"/>
      <c r="P42" s="6"/>
      <c r="Q42" s="3"/>
      <c r="R42" s="3"/>
      <c r="S42" s="3"/>
      <c r="T42" s="3"/>
      <c r="U42" s="3"/>
    </row>
    <row r="43" spans="2:21">
      <c r="B43" s="6" t="s">
        <v>9</v>
      </c>
      <c r="C43" s="7"/>
      <c r="D43" s="7"/>
      <c r="E43" s="7"/>
      <c r="F43" s="7"/>
      <c r="P43" s="6"/>
      <c r="Q43" s="3"/>
      <c r="R43" s="3"/>
      <c r="S43" s="3"/>
      <c r="T43" s="3"/>
      <c r="U43" s="3"/>
    </row>
    <row r="44" spans="2:21">
      <c r="B44" s="6" t="s">
        <v>9</v>
      </c>
      <c r="C44" s="7"/>
      <c r="D44" s="7"/>
      <c r="E44" s="7"/>
      <c r="F44" s="7"/>
      <c r="P44" s="6"/>
      <c r="Q44" s="3"/>
      <c r="R44" s="3"/>
      <c r="S44" s="3"/>
      <c r="T44" s="3"/>
      <c r="U44" s="3"/>
    </row>
    <row r="45" spans="2:21">
      <c r="B45" s="6" t="s">
        <v>9</v>
      </c>
      <c r="C45" s="7"/>
      <c r="D45" s="7"/>
      <c r="E45" s="7"/>
      <c r="F45" s="7"/>
      <c r="P45" s="6"/>
      <c r="Q45" s="3"/>
      <c r="R45" s="3"/>
      <c r="S45" s="3"/>
      <c r="T45" s="3"/>
      <c r="U45" s="3"/>
    </row>
    <row r="46" spans="2:21">
      <c r="B46" s="6" t="s">
        <v>9</v>
      </c>
      <c r="C46" s="7"/>
      <c r="D46" s="7"/>
      <c r="E46" s="7"/>
      <c r="F46" s="7"/>
      <c r="P46" s="6"/>
      <c r="Q46" s="3"/>
      <c r="R46" s="3"/>
      <c r="S46" s="3"/>
      <c r="T46" s="3"/>
      <c r="U46" s="3"/>
    </row>
    <row r="47" spans="2:21">
      <c r="B47" s="6" t="s">
        <v>9</v>
      </c>
      <c r="C47" s="7"/>
      <c r="D47" s="7"/>
      <c r="E47" s="7"/>
      <c r="F47" s="7"/>
      <c r="P47" s="6"/>
      <c r="Q47" s="3"/>
      <c r="R47" s="3"/>
      <c r="S47" s="3"/>
      <c r="T47" s="3"/>
      <c r="U47" s="3"/>
    </row>
    <row r="48" spans="2:21">
      <c r="B48" s="6" t="s">
        <v>9</v>
      </c>
      <c r="C48" s="7"/>
      <c r="D48" s="7"/>
      <c r="E48" s="7"/>
      <c r="F48" s="7"/>
      <c r="P48" s="6"/>
      <c r="Q48" s="3"/>
      <c r="R48" s="3"/>
      <c r="S48" s="3"/>
      <c r="T48" s="3"/>
      <c r="U48" s="3"/>
    </row>
    <row r="49" spans="2:21">
      <c r="B49" s="6" t="s">
        <v>9</v>
      </c>
      <c r="C49" s="7"/>
      <c r="D49" s="7"/>
      <c r="E49" s="7"/>
      <c r="F49" s="7"/>
      <c r="P49" s="6"/>
      <c r="Q49" s="3"/>
      <c r="R49" s="3"/>
      <c r="S49" s="3"/>
      <c r="T49" s="3"/>
      <c r="U49" s="3"/>
    </row>
    <row r="50" spans="2:21">
      <c r="B50" s="6" t="s">
        <v>9</v>
      </c>
      <c r="C50" s="7"/>
      <c r="D50" s="7"/>
      <c r="E50" s="7"/>
      <c r="F50" s="7"/>
      <c r="P50" s="6"/>
      <c r="Q50" s="3"/>
      <c r="R50" s="3"/>
      <c r="S50" s="3"/>
      <c r="T50" s="3"/>
      <c r="U50" s="3"/>
    </row>
    <row r="51" spans="2:21">
      <c r="B51" s="6" t="s">
        <v>9</v>
      </c>
      <c r="C51" s="7"/>
      <c r="D51" s="7"/>
      <c r="E51" s="7"/>
      <c r="F51" s="7"/>
      <c r="P51" s="6"/>
      <c r="Q51" s="3"/>
      <c r="R51" s="3"/>
      <c r="S51" s="3"/>
      <c r="T51" s="3"/>
      <c r="U51" s="3"/>
    </row>
    <row r="52" spans="2:21">
      <c r="B52" s="6" t="s">
        <v>9</v>
      </c>
      <c r="C52" s="7"/>
      <c r="D52" s="7"/>
      <c r="E52" s="7"/>
      <c r="F52" s="7"/>
      <c r="P52" s="6"/>
      <c r="Q52" s="3"/>
      <c r="R52" s="3"/>
      <c r="S52" s="3"/>
      <c r="T52" s="3"/>
      <c r="U52" s="3"/>
    </row>
    <row r="53" spans="2:21">
      <c r="B53" s="6" t="s">
        <v>9</v>
      </c>
      <c r="C53" s="7"/>
      <c r="D53" s="7"/>
      <c r="E53" s="7"/>
      <c r="F53" s="7"/>
      <c r="P53" s="6"/>
      <c r="Q53" s="3"/>
      <c r="R53" s="3"/>
      <c r="S53" s="3"/>
      <c r="T53" s="3"/>
      <c r="U53" s="3"/>
    </row>
    <row r="54" spans="2:21">
      <c r="B54" s="6" t="s">
        <v>9</v>
      </c>
      <c r="C54" s="7"/>
      <c r="D54" s="7"/>
      <c r="E54" s="7"/>
      <c r="F54" s="7"/>
      <c r="P54" s="6"/>
      <c r="Q54" s="3"/>
      <c r="R54" s="3"/>
      <c r="S54" s="3"/>
      <c r="T54" s="3"/>
      <c r="U54" s="3"/>
    </row>
    <row r="55" spans="2:21">
      <c r="B55" s="6" t="s">
        <v>9</v>
      </c>
      <c r="C55" s="7"/>
      <c r="D55" s="7"/>
      <c r="E55" s="7"/>
      <c r="F55" s="7"/>
      <c r="P55" s="6"/>
      <c r="Q55" s="3"/>
      <c r="R55" s="3"/>
      <c r="S55" s="3"/>
      <c r="T55" s="3"/>
      <c r="U55" s="3"/>
    </row>
    <row r="56" spans="2:21">
      <c r="B56" s="6" t="s">
        <v>9</v>
      </c>
      <c r="C56" s="7"/>
      <c r="D56" s="7"/>
      <c r="E56" s="7"/>
      <c r="F56" s="7"/>
      <c r="P56" s="6"/>
      <c r="Q56" s="3"/>
      <c r="R56" s="3"/>
      <c r="S56" s="3"/>
      <c r="T56" s="3"/>
      <c r="U56" s="3"/>
    </row>
    <row r="57" spans="2:21">
      <c r="B57" s="6" t="s">
        <v>9</v>
      </c>
      <c r="C57" s="7"/>
      <c r="D57" s="7"/>
      <c r="E57" s="7"/>
      <c r="F57" s="7"/>
      <c r="P57" s="6"/>
      <c r="Q57" s="3"/>
      <c r="R57" s="3"/>
      <c r="S57" s="3"/>
      <c r="T57" s="3"/>
      <c r="U57" s="3"/>
    </row>
    <row r="58" spans="2:21">
      <c r="B58" s="6" t="s">
        <v>9</v>
      </c>
      <c r="C58" s="7"/>
      <c r="D58" s="7"/>
      <c r="E58" s="7"/>
      <c r="F58" s="7"/>
      <c r="P58" s="6"/>
      <c r="Q58" s="3"/>
      <c r="R58" s="3"/>
      <c r="S58" s="3"/>
      <c r="T58" s="3"/>
      <c r="U58" s="3"/>
    </row>
    <row r="59" spans="2:21">
      <c r="B59" s="6" t="s">
        <v>9</v>
      </c>
      <c r="C59" s="7"/>
      <c r="D59" s="7"/>
      <c r="E59" s="7"/>
      <c r="F59" s="7"/>
      <c r="P59" s="6"/>
      <c r="Q59" s="3"/>
      <c r="R59" s="3"/>
      <c r="S59" s="3"/>
      <c r="T59" s="3"/>
      <c r="U59" s="3"/>
    </row>
    <row r="60" spans="2:21">
      <c r="B60" s="6" t="s">
        <v>9</v>
      </c>
      <c r="C60" s="7"/>
      <c r="D60" s="7"/>
      <c r="E60" s="7"/>
      <c r="F60" s="7"/>
      <c r="P60" s="6"/>
      <c r="Q60" s="3"/>
      <c r="R60" s="3"/>
      <c r="S60" s="3"/>
      <c r="T60" s="3"/>
      <c r="U60" s="3"/>
    </row>
  </sheetData>
  <mergeCells count="20">
    <mergeCell ref="A26:R26"/>
    <mergeCell ref="S3:S4"/>
    <mergeCell ref="T3:T4"/>
    <mergeCell ref="U3:U4"/>
    <mergeCell ref="A5:R5"/>
    <mergeCell ref="B3:B4"/>
    <mergeCell ref="A8:R8"/>
    <mergeCell ref="A11:R11"/>
    <mergeCell ref="A14:R14"/>
    <mergeCell ref="A17:R17"/>
    <mergeCell ref="A21:R2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1"/>
  <sheetViews>
    <sheetView workbookViewId="0">
      <selection sqref="A1:Q2"/>
    </sheetView>
  </sheetViews>
  <sheetFormatPr baseColWidth="10" defaultColWidth="9.1640625" defaultRowHeight="13"/>
  <cols>
    <col min="1" max="1" width="7.1640625" style="6" bestFit="1" customWidth="1"/>
    <col min="2" max="2" width="17.5" style="6" bestFit="1" customWidth="1"/>
    <col min="3" max="3" width="25.1640625" style="6" bestFit="1" customWidth="1"/>
    <col min="4" max="4" width="20.83203125" style="6" bestFit="1" customWidth="1"/>
    <col min="5" max="5" width="10.1640625" style="6" bestFit="1" customWidth="1"/>
    <col min="6" max="6" width="27.5" style="6" bestFit="1" customWidth="1"/>
    <col min="7" max="8" width="4.5" style="7" customWidth="1"/>
    <col min="9" max="9" width="4.83203125" style="7" customWidth="1"/>
    <col min="10" max="14" width="4.5" style="7" customWidth="1"/>
    <col min="15" max="15" width="7.6640625" style="7" bestFit="1" customWidth="1"/>
    <col min="16" max="16" width="8.5" style="7" bestFit="1" customWidth="1"/>
    <col min="17" max="17" width="16.1640625" style="6" bestFit="1" customWidth="1"/>
    <col min="18" max="16384" width="9.1640625" style="3"/>
  </cols>
  <sheetData>
    <row r="1" spans="1:17" s="2" customFormat="1" ht="29" customHeight="1">
      <c r="A1" s="29" t="s">
        <v>294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321</v>
      </c>
      <c r="H3" s="41"/>
      <c r="I3" s="41"/>
      <c r="J3" s="41"/>
      <c r="K3" s="41" t="s">
        <v>322</v>
      </c>
      <c r="L3" s="41"/>
      <c r="M3" s="41"/>
      <c r="N3" s="41"/>
      <c r="O3" s="41" t="s">
        <v>1</v>
      </c>
      <c r="P3" s="41" t="s">
        <v>3</v>
      </c>
      <c r="Q3" s="43" t="s">
        <v>2</v>
      </c>
    </row>
    <row r="4" spans="1:17" s="1" customFormat="1" ht="21" customHeight="1" thickBot="1">
      <c r="A4" s="38"/>
      <c r="B4" s="48"/>
      <c r="C4" s="40"/>
      <c r="D4" s="40"/>
      <c r="E4" s="40"/>
      <c r="F4" s="40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40"/>
      <c r="P4" s="40"/>
      <c r="Q4" s="44"/>
    </row>
    <row r="5" spans="1:17" ht="16">
      <c r="A5" s="45" t="s">
        <v>51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7">
      <c r="A6" s="10" t="s">
        <v>106</v>
      </c>
      <c r="B6" s="9" t="s">
        <v>268</v>
      </c>
      <c r="C6" s="9" t="s">
        <v>271</v>
      </c>
      <c r="D6" s="9" t="s">
        <v>270</v>
      </c>
      <c r="E6" s="9" t="s">
        <v>325</v>
      </c>
      <c r="F6" s="9" t="s">
        <v>31</v>
      </c>
      <c r="G6" s="21" t="s">
        <v>269</v>
      </c>
      <c r="H6" s="21" t="s">
        <v>26</v>
      </c>
      <c r="I6" s="10"/>
      <c r="J6" s="10"/>
      <c r="K6" s="21" t="s">
        <v>45</v>
      </c>
      <c r="L6" s="22" t="s">
        <v>18</v>
      </c>
      <c r="M6" s="22" t="s">
        <v>18</v>
      </c>
      <c r="N6" s="10"/>
      <c r="O6" s="10" t="str">
        <f>"145,0"</f>
        <v>145,0</v>
      </c>
      <c r="P6" s="10" t="str">
        <f>"101,7755"</f>
        <v>101,7755</v>
      </c>
      <c r="Q6" s="9"/>
    </row>
    <row r="7" spans="1:17">
      <c r="B7" s="6" t="s">
        <v>9</v>
      </c>
    </row>
    <row r="8" spans="1:17">
      <c r="B8" s="7"/>
      <c r="C8" s="7"/>
      <c r="D8" s="7"/>
      <c r="E8" s="7"/>
      <c r="F8" s="7"/>
      <c r="K8" s="6"/>
      <c r="L8" s="3"/>
      <c r="M8" s="3"/>
      <c r="N8" s="3"/>
      <c r="O8" s="3"/>
      <c r="P8" s="3"/>
      <c r="Q8" s="3"/>
    </row>
    <row r="9" spans="1:17">
      <c r="B9" s="7"/>
      <c r="C9" s="7"/>
      <c r="D9" s="7"/>
      <c r="E9" s="7"/>
      <c r="F9" s="7"/>
      <c r="K9" s="6"/>
      <c r="L9" s="3"/>
      <c r="M9" s="3"/>
      <c r="N9" s="3"/>
      <c r="O9" s="3"/>
      <c r="P9" s="3"/>
      <c r="Q9" s="3"/>
    </row>
    <row r="10" spans="1:17">
      <c r="B10" s="7"/>
      <c r="C10" s="7"/>
      <c r="D10" s="7"/>
      <c r="E10" s="7"/>
      <c r="F10" s="7"/>
      <c r="K10" s="6"/>
      <c r="L10" s="3"/>
      <c r="M10" s="3"/>
      <c r="N10" s="3"/>
      <c r="O10" s="3"/>
      <c r="P10" s="3"/>
      <c r="Q10" s="3"/>
    </row>
    <row r="11" spans="1:17">
      <c r="B11" s="7"/>
      <c r="C11" s="7"/>
      <c r="D11" s="7"/>
      <c r="E11" s="7"/>
      <c r="F11" s="7"/>
      <c r="K11" s="6"/>
      <c r="L11" s="3"/>
      <c r="M11" s="3"/>
      <c r="N11" s="3"/>
      <c r="O11" s="3"/>
      <c r="P11" s="3"/>
      <c r="Q11" s="3"/>
    </row>
    <row r="12" spans="1:17">
      <c r="B12" s="7"/>
      <c r="C12" s="7"/>
      <c r="D12" s="7"/>
      <c r="E12" s="7"/>
      <c r="F12" s="7"/>
      <c r="K12" s="6"/>
      <c r="L12" s="3"/>
      <c r="M12" s="3"/>
      <c r="N12" s="3"/>
      <c r="O12" s="3"/>
      <c r="P12" s="3"/>
      <c r="Q12" s="3"/>
    </row>
    <row r="13" spans="1:17">
      <c r="B13" s="7"/>
      <c r="C13" s="7"/>
      <c r="D13" s="7"/>
      <c r="E13" s="7"/>
      <c r="F13" s="7"/>
      <c r="K13" s="6"/>
      <c r="L13" s="3"/>
      <c r="M13" s="3"/>
      <c r="N13" s="3"/>
      <c r="O13" s="3"/>
      <c r="P13" s="3"/>
      <c r="Q13" s="3"/>
    </row>
    <row r="14" spans="1:17">
      <c r="B14" s="7"/>
      <c r="C14" s="7"/>
      <c r="D14" s="7"/>
      <c r="E14" s="7"/>
      <c r="F14" s="7"/>
      <c r="K14" s="6"/>
      <c r="L14" s="3"/>
      <c r="M14" s="3"/>
      <c r="N14" s="3"/>
      <c r="O14" s="3"/>
      <c r="P14" s="3"/>
      <c r="Q14" s="3"/>
    </row>
    <row r="15" spans="1:17">
      <c r="B15" s="7"/>
      <c r="C15" s="7"/>
      <c r="D15" s="7"/>
      <c r="E15" s="7"/>
      <c r="F15" s="7"/>
      <c r="K15" s="6"/>
      <c r="L15" s="3"/>
      <c r="M15" s="3"/>
      <c r="N15" s="3"/>
      <c r="O15" s="3"/>
      <c r="P15" s="3"/>
      <c r="Q15" s="3"/>
    </row>
    <row r="16" spans="1:17">
      <c r="B16" s="7"/>
      <c r="C16" s="7"/>
      <c r="D16" s="7"/>
      <c r="E16" s="7"/>
      <c r="F16" s="7"/>
      <c r="K16" s="6"/>
      <c r="L16" s="3"/>
      <c r="M16" s="3"/>
      <c r="N16" s="3"/>
      <c r="O16" s="3"/>
      <c r="P16" s="3"/>
      <c r="Q16" s="3"/>
    </row>
    <row r="17" spans="2:17">
      <c r="B17" s="7"/>
      <c r="C17" s="7"/>
      <c r="D17" s="7"/>
      <c r="E17" s="7"/>
      <c r="F17" s="7"/>
      <c r="K17" s="6"/>
      <c r="L17" s="3"/>
      <c r="M17" s="3"/>
      <c r="N17" s="3"/>
      <c r="O17" s="3"/>
      <c r="P17" s="3"/>
      <c r="Q17" s="3"/>
    </row>
    <row r="18" spans="2:17">
      <c r="B18" s="7"/>
      <c r="C18" s="7"/>
      <c r="D18" s="7"/>
      <c r="E18" s="7"/>
      <c r="F18" s="7"/>
      <c r="K18" s="6"/>
      <c r="L18" s="3"/>
      <c r="M18" s="3"/>
      <c r="N18" s="3"/>
      <c r="O18" s="3"/>
      <c r="P18" s="3"/>
      <c r="Q18" s="3"/>
    </row>
    <row r="19" spans="2:17">
      <c r="B19" s="7"/>
      <c r="C19" s="7"/>
      <c r="D19" s="7"/>
      <c r="E19" s="7"/>
      <c r="F19" s="7"/>
      <c r="K19" s="6"/>
      <c r="L19" s="3"/>
      <c r="M19" s="3"/>
      <c r="N19" s="3"/>
      <c r="O19" s="3"/>
      <c r="P19" s="3"/>
      <c r="Q19" s="3"/>
    </row>
    <row r="20" spans="2:17">
      <c r="B20" s="7"/>
      <c r="C20" s="7"/>
      <c r="D20" s="7"/>
      <c r="E20" s="7"/>
      <c r="F20" s="7"/>
      <c r="K20" s="6"/>
      <c r="L20" s="3"/>
      <c r="M20" s="3"/>
      <c r="N20" s="3"/>
      <c r="O20" s="3"/>
      <c r="P20" s="3"/>
      <c r="Q20" s="3"/>
    </row>
    <row r="21" spans="2:17">
      <c r="B21" s="7"/>
      <c r="C21" s="7"/>
      <c r="D21" s="7"/>
      <c r="E21" s="7"/>
      <c r="F21" s="7"/>
      <c r="K21" s="6"/>
      <c r="L21" s="3"/>
      <c r="M21" s="3"/>
      <c r="N21" s="3"/>
      <c r="O21" s="3"/>
      <c r="P21" s="3"/>
      <c r="Q21" s="3"/>
    </row>
  </sheetData>
  <mergeCells count="13">
    <mergeCell ref="P3:P4"/>
    <mergeCell ref="Q3:Q4"/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1640625" style="6" bestFit="1" customWidth="1"/>
    <col min="2" max="2" width="15.1640625" style="6" bestFit="1" customWidth="1"/>
    <col min="3" max="3" width="25.1640625" style="6" bestFit="1" customWidth="1"/>
    <col min="4" max="4" width="20.83203125" style="6" bestFit="1" customWidth="1"/>
    <col min="5" max="5" width="10.1640625" style="6" bestFit="1" customWidth="1"/>
    <col min="6" max="6" width="20.5" style="6" bestFit="1" customWidth="1"/>
    <col min="7" max="7" width="4.5" style="7" customWidth="1"/>
    <col min="8" max="9" width="5.5" style="7" customWidth="1"/>
    <col min="10" max="10" width="4.5" style="7" customWidth="1"/>
    <col min="11" max="11" width="10.5" style="7" bestFit="1" customWidth="1"/>
    <col min="12" max="12" width="7.5" style="7" bestFit="1" customWidth="1"/>
    <col min="13" max="13" width="16.1640625" style="6" bestFit="1" customWidth="1"/>
    <col min="14" max="16384" width="9.1640625" style="3"/>
  </cols>
  <sheetData>
    <row r="1" spans="1:13" s="2" customFormat="1" ht="29" customHeight="1">
      <c r="A1" s="29" t="s">
        <v>295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267</v>
      </c>
      <c r="H3" s="41"/>
      <c r="I3" s="41"/>
      <c r="J3" s="41"/>
      <c r="K3" s="41" t="s">
        <v>138</v>
      </c>
      <c r="L3" s="41" t="s">
        <v>3</v>
      </c>
      <c r="M3" s="43" t="s">
        <v>2</v>
      </c>
    </row>
    <row r="4" spans="1:13" s="1" customFormat="1" ht="21" customHeight="1" thickBot="1">
      <c r="A4" s="38"/>
      <c r="B4" s="48"/>
      <c r="C4" s="40"/>
      <c r="D4" s="40"/>
      <c r="E4" s="40"/>
      <c r="F4" s="40"/>
      <c r="G4" s="5">
        <v>1</v>
      </c>
      <c r="H4" s="5">
        <v>2</v>
      </c>
      <c r="I4" s="5">
        <v>3</v>
      </c>
      <c r="J4" s="5" t="s">
        <v>4</v>
      </c>
      <c r="K4" s="40"/>
      <c r="L4" s="40"/>
      <c r="M4" s="44"/>
    </row>
    <row r="5" spans="1:13" ht="16">
      <c r="A5" s="45" t="s">
        <v>63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0" t="s">
        <v>106</v>
      </c>
      <c r="B6" s="9" t="s">
        <v>288</v>
      </c>
      <c r="C6" s="9" t="s">
        <v>290</v>
      </c>
      <c r="D6" s="9" t="s">
        <v>148</v>
      </c>
      <c r="E6" s="9" t="s">
        <v>325</v>
      </c>
      <c r="F6" s="9" t="s">
        <v>116</v>
      </c>
      <c r="G6" s="21" t="s">
        <v>210</v>
      </c>
      <c r="H6" s="21" t="s">
        <v>289</v>
      </c>
      <c r="I6" s="21" t="s">
        <v>33</v>
      </c>
      <c r="J6" s="10"/>
      <c r="K6" s="10" t="str">
        <f>"110,0"</f>
        <v>110,0</v>
      </c>
      <c r="L6" s="10" t="str">
        <f>"67,3035"</f>
        <v>67,3035</v>
      </c>
      <c r="M6" s="9"/>
    </row>
    <row r="7" spans="1:13">
      <c r="B7" s="6" t="s">
        <v>9</v>
      </c>
    </row>
    <row r="8" spans="1:13">
      <c r="B8" s="6" t="s">
        <v>9</v>
      </c>
      <c r="C8" s="7"/>
      <c r="D8" s="7"/>
      <c r="E8" s="7"/>
      <c r="F8" s="7"/>
      <c r="H8" s="6"/>
      <c r="I8" s="3"/>
      <c r="J8" s="3"/>
      <c r="K8" s="3"/>
      <c r="L8" s="3"/>
      <c r="M8" s="3"/>
    </row>
    <row r="9" spans="1:13">
      <c r="B9" s="6" t="s">
        <v>9</v>
      </c>
      <c r="C9" s="7"/>
      <c r="D9" s="7"/>
      <c r="E9" s="7"/>
      <c r="F9" s="7"/>
      <c r="H9" s="6"/>
      <c r="I9" s="3"/>
      <c r="J9" s="3"/>
      <c r="K9" s="3"/>
      <c r="L9" s="3"/>
      <c r="M9" s="3"/>
    </row>
    <row r="10" spans="1:13">
      <c r="B10" s="6" t="s">
        <v>9</v>
      </c>
      <c r="C10" s="7"/>
      <c r="D10" s="7"/>
      <c r="E10" s="7"/>
      <c r="F10" s="7"/>
      <c r="H10" s="6"/>
      <c r="I10" s="3"/>
      <c r="J10" s="3"/>
      <c r="K10" s="3"/>
      <c r="L10" s="3"/>
      <c r="M10" s="3"/>
    </row>
    <row r="11" spans="1:13">
      <c r="B11" s="6" t="s">
        <v>9</v>
      </c>
      <c r="C11" s="7"/>
      <c r="D11" s="7"/>
      <c r="E11" s="7"/>
      <c r="F11" s="7"/>
      <c r="H11" s="6"/>
      <c r="I11" s="3"/>
      <c r="J11" s="3"/>
      <c r="K11" s="3"/>
      <c r="L11" s="3"/>
      <c r="M11" s="3"/>
    </row>
    <row r="12" spans="1:13">
      <c r="B12" s="6" t="s">
        <v>9</v>
      </c>
      <c r="C12" s="7"/>
      <c r="D12" s="7"/>
      <c r="E12" s="7"/>
      <c r="F12" s="7"/>
      <c r="H12" s="6"/>
      <c r="I12" s="3"/>
      <c r="J12" s="3"/>
      <c r="K12" s="3"/>
      <c r="L12" s="3"/>
      <c r="M12" s="3"/>
    </row>
    <row r="13" spans="1:13">
      <c r="B13" s="6" t="s">
        <v>9</v>
      </c>
      <c r="C13" s="7"/>
      <c r="D13" s="7"/>
      <c r="E13" s="7"/>
      <c r="F13" s="7"/>
      <c r="H13" s="6"/>
      <c r="I13" s="3"/>
      <c r="J13" s="3"/>
      <c r="K13" s="3"/>
      <c r="L13" s="3"/>
      <c r="M13" s="3"/>
    </row>
    <row r="14" spans="1:13">
      <c r="B14" s="6" t="s">
        <v>9</v>
      </c>
      <c r="C14" s="7"/>
      <c r="D14" s="7"/>
      <c r="E14" s="7"/>
      <c r="F14" s="7"/>
      <c r="H14" s="6"/>
      <c r="I14" s="3"/>
      <c r="J14" s="3"/>
      <c r="K14" s="3"/>
      <c r="L14" s="3"/>
      <c r="M14" s="3"/>
    </row>
    <row r="15" spans="1:13">
      <c r="B15" s="6" t="s">
        <v>9</v>
      </c>
      <c r="C15" s="7"/>
      <c r="D15" s="7"/>
      <c r="E15" s="7"/>
      <c r="F15" s="7"/>
      <c r="H15" s="6"/>
      <c r="I15" s="3"/>
      <c r="J15" s="3"/>
      <c r="K15" s="3"/>
      <c r="L15" s="3"/>
      <c r="M15" s="3"/>
    </row>
    <row r="16" spans="1:13">
      <c r="B16" s="6" t="s">
        <v>9</v>
      </c>
      <c r="C16" s="7"/>
      <c r="D16" s="7"/>
      <c r="E16" s="7"/>
      <c r="F16" s="7"/>
      <c r="H16" s="6"/>
      <c r="I16" s="3"/>
      <c r="J16" s="3"/>
      <c r="K16" s="3"/>
      <c r="L16" s="3"/>
      <c r="M16" s="3"/>
    </row>
    <row r="17" spans="2:13">
      <c r="B17" s="6" t="s">
        <v>9</v>
      </c>
      <c r="C17" s="7"/>
      <c r="D17" s="7"/>
      <c r="E17" s="7"/>
      <c r="F17" s="7"/>
      <c r="H17" s="6"/>
      <c r="I17" s="3"/>
      <c r="J17" s="3"/>
      <c r="K17" s="3"/>
      <c r="L17" s="3"/>
      <c r="M17" s="3"/>
    </row>
    <row r="18" spans="2:13">
      <c r="B18" s="6" t="s">
        <v>9</v>
      </c>
      <c r="C18" s="7"/>
      <c r="D18" s="7"/>
      <c r="E18" s="7"/>
      <c r="F18" s="7"/>
      <c r="H18" s="6"/>
      <c r="I18" s="3"/>
      <c r="J18" s="3"/>
      <c r="K18" s="3"/>
      <c r="L18" s="3"/>
      <c r="M18" s="3"/>
    </row>
    <row r="19" spans="2:13">
      <c r="B19" s="6" t="s">
        <v>9</v>
      </c>
      <c r="C19" s="7"/>
      <c r="D19" s="7"/>
      <c r="E19" s="7"/>
      <c r="F19" s="7"/>
      <c r="H19" s="6"/>
      <c r="I19" s="3"/>
      <c r="J19" s="3"/>
      <c r="K19" s="3"/>
      <c r="L19" s="3"/>
      <c r="M19" s="3"/>
    </row>
    <row r="20" spans="2:13">
      <c r="B20" s="6" t="s">
        <v>9</v>
      </c>
      <c r="C20" s="7"/>
      <c r="D20" s="7"/>
      <c r="E20" s="7"/>
      <c r="F20" s="7"/>
      <c r="H20" s="6"/>
      <c r="I20" s="3"/>
      <c r="J20" s="3"/>
      <c r="K20" s="3"/>
      <c r="L20" s="3"/>
      <c r="M20" s="3"/>
    </row>
    <row r="21" spans="2:13">
      <c r="B21" s="6" t="s">
        <v>9</v>
      </c>
      <c r="C21" s="7"/>
      <c r="D21" s="7"/>
      <c r="E21" s="7"/>
      <c r="F21" s="7"/>
      <c r="H21" s="6"/>
      <c r="I21" s="3"/>
      <c r="J21" s="3"/>
      <c r="K21" s="3"/>
      <c r="L21" s="3"/>
      <c r="M21" s="3"/>
    </row>
  </sheetData>
  <mergeCells count="12">
    <mergeCell ref="M3:M4"/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6" bestFit="1" customWidth="1"/>
    <col min="2" max="2" width="18.3320312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29.33203125" style="6" bestFit="1" customWidth="1"/>
    <col min="7" max="10" width="4.5" style="7" customWidth="1"/>
    <col min="11" max="11" width="10.5" style="7" bestFit="1" customWidth="1"/>
    <col min="12" max="12" width="7.5" style="7" bestFit="1" customWidth="1"/>
    <col min="13" max="13" width="21.1640625" style="6" customWidth="1"/>
    <col min="14" max="16384" width="9.1640625" style="3"/>
  </cols>
  <sheetData>
    <row r="1" spans="1:13" s="2" customFormat="1" ht="29" customHeight="1">
      <c r="A1" s="29" t="s">
        <v>296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321</v>
      </c>
      <c r="H3" s="41"/>
      <c r="I3" s="41"/>
      <c r="J3" s="41"/>
      <c r="K3" s="41" t="s">
        <v>138</v>
      </c>
      <c r="L3" s="41" t="s">
        <v>3</v>
      </c>
      <c r="M3" s="43" t="s">
        <v>2</v>
      </c>
    </row>
    <row r="4" spans="1:13" s="1" customFormat="1" ht="21" customHeight="1" thickBot="1">
      <c r="A4" s="38"/>
      <c r="B4" s="48"/>
      <c r="C4" s="40"/>
      <c r="D4" s="40"/>
      <c r="E4" s="40"/>
      <c r="F4" s="40"/>
      <c r="G4" s="5">
        <v>1</v>
      </c>
      <c r="H4" s="5">
        <v>2</v>
      </c>
      <c r="I4" s="5">
        <v>3</v>
      </c>
      <c r="J4" s="5" t="s">
        <v>4</v>
      </c>
      <c r="K4" s="40"/>
      <c r="L4" s="40"/>
      <c r="M4" s="44"/>
    </row>
    <row r="5" spans="1:13" ht="16">
      <c r="A5" s="45" t="s">
        <v>13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0" t="s">
        <v>106</v>
      </c>
      <c r="B6" s="9" t="s">
        <v>275</v>
      </c>
      <c r="C6" s="9" t="s">
        <v>314</v>
      </c>
      <c r="D6" s="9" t="s">
        <v>280</v>
      </c>
      <c r="E6" s="9" t="s">
        <v>328</v>
      </c>
      <c r="F6" s="9" t="s">
        <v>120</v>
      </c>
      <c r="G6" s="21" t="s">
        <v>279</v>
      </c>
      <c r="H6" s="21" t="s">
        <v>278</v>
      </c>
      <c r="I6" s="21" t="s">
        <v>274</v>
      </c>
      <c r="J6" s="10"/>
      <c r="K6" s="10" t="str">
        <f>"34,0"</f>
        <v>34,0</v>
      </c>
      <c r="L6" s="10" t="str">
        <f>"38,0934"</f>
        <v>38,0934</v>
      </c>
      <c r="M6" s="9" t="s">
        <v>319</v>
      </c>
    </row>
    <row r="7" spans="1:13">
      <c r="B7" s="6" t="s">
        <v>9</v>
      </c>
    </row>
    <row r="8" spans="1:13" ht="16">
      <c r="A8" s="42" t="s">
        <v>51</v>
      </c>
      <c r="B8" s="42"/>
      <c r="C8" s="42"/>
      <c r="D8" s="42"/>
      <c r="E8" s="42"/>
      <c r="F8" s="42"/>
      <c r="G8" s="42"/>
      <c r="H8" s="42"/>
      <c r="I8" s="42"/>
      <c r="J8" s="42"/>
    </row>
    <row r="9" spans="1:13">
      <c r="A9" s="10" t="s">
        <v>106</v>
      </c>
      <c r="B9" s="9" t="s">
        <v>273</v>
      </c>
      <c r="C9" s="9" t="s">
        <v>315</v>
      </c>
      <c r="D9" s="9" t="s">
        <v>277</v>
      </c>
      <c r="E9" s="9" t="s">
        <v>328</v>
      </c>
      <c r="F9" s="9" t="s">
        <v>320</v>
      </c>
      <c r="G9" s="21" t="s">
        <v>272</v>
      </c>
      <c r="H9" s="22" t="s">
        <v>276</v>
      </c>
      <c r="I9" s="22" t="s">
        <v>276</v>
      </c>
      <c r="J9" s="10"/>
      <c r="K9" s="10" t="str">
        <f>"35,0"</f>
        <v>35,0</v>
      </c>
      <c r="L9" s="10" t="str">
        <f>"30,1183"</f>
        <v>30,1183</v>
      </c>
      <c r="M9" s="9" t="s">
        <v>319</v>
      </c>
    </row>
    <row r="10" spans="1:13">
      <c r="B10" s="6" t="s">
        <v>9</v>
      </c>
    </row>
    <row r="11" spans="1:13" ht="16">
      <c r="A11" s="42" t="s">
        <v>161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3">
      <c r="A12" s="10" t="s">
        <v>106</v>
      </c>
      <c r="B12" s="9" t="s">
        <v>220</v>
      </c>
      <c r="C12" s="9" t="s">
        <v>221</v>
      </c>
      <c r="D12" s="9" t="s">
        <v>164</v>
      </c>
      <c r="E12" s="9" t="s">
        <v>325</v>
      </c>
      <c r="F12" s="9" t="s">
        <v>31</v>
      </c>
      <c r="G12" s="21" t="s">
        <v>45</v>
      </c>
      <c r="H12" s="22" t="s">
        <v>20</v>
      </c>
      <c r="I12" s="22" t="s">
        <v>20</v>
      </c>
      <c r="J12" s="10"/>
      <c r="K12" s="10" t="str">
        <f>"60,0"</f>
        <v>60,0</v>
      </c>
      <c r="L12" s="10" t="str">
        <f>"35,0430"</f>
        <v>35,0430</v>
      </c>
      <c r="M12" s="9" t="s">
        <v>223</v>
      </c>
    </row>
    <row r="13" spans="1:13">
      <c r="B13" s="6" t="s">
        <v>9</v>
      </c>
    </row>
    <row r="14" spans="1:13">
      <c r="B14" s="6" t="s">
        <v>9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2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6" bestFit="1" customWidth="1"/>
    <col min="2" max="2" width="19.83203125" style="6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29.33203125" style="6" bestFit="1" customWidth="1"/>
    <col min="7" max="10" width="4.5" style="7" customWidth="1"/>
    <col min="11" max="11" width="10.5" style="7" bestFit="1" customWidth="1"/>
    <col min="12" max="12" width="7.5" style="7" bestFit="1" customWidth="1"/>
    <col min="13" max="13" width="20.6640625" style="6" customWidth="1"/>
    <col min="14" max="16384" width="9.1640625" style="3"/>
  </cols>
  <sheetData>
    <row r="1" spans="1:13" s="2" customFormat="1" ht="29" customHeight="1">
      <c r="A1" s="29" t="s">
        <v>297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323</v>
      </c>
      <c r="B3" s="47" t="s">
        <v>0</v>
      </c>
      <c r="C3" s="39" t="s">
        <v>5</v>
      </c>
      <c r="D3" s="39" t="s">
        <v>7</v>
      </c>
      <c r="E3" s="41" t="s">
        <v>324</v>
      </c>
      <c r="F3" s="41" t="s">
        <v>6</v>
      </c>
      <c r="G3" s="41" t="s">
        <v>321</v>
      </c>
      <c r="H3" s="41"/>
      <c r="I3" s="41"/>
      <c r="J3" s="41"/>
      <c r="K3" s="41" t="s">
        <v>138</v>
      </c>
      <c r="L3" s="41" t="s">
        <v>3</v>
      </c>
      <c r="M3" s="43" t="s">
        <v>2</v>
      </c>
    </row>
    <row r="4" spans="1:13" s="1" customFormat="1" ht="21" customHeight="1" thickBot="1">
      <c r="A4" s="38"/>
      <c r="B4" s="48"/>
      <c r="C4" s="40"/>
      <c r="D4" s="40"/>
      <c r="E4" s="40"/>
      <c r="F4" s="40"/>
      <c r="G4" s="5">
        <v>1</v>
      </c>
      <c r="H4" s="5">
        <v>2</v>
      </c>
      <c r="I4" s="5">
        <v>3</v>
      </c>
      <c r="J4" s="5" t="s">
        <v>4</v>
      </c>
      <c r="K4" s="40"/>
      <c r="L4" s="40"/>
      <c r="M4" s="44"/>
    </row>
    <row r="5" spans="1:13" ht="16">
      <c r="A5" s="45" t="s">
        <v>28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0" t="s">
        <v>106</v>
      </c>
      <c r="B6" s="9" t="s">
        <v>284</v>
      </c>
      <c r="C6" s="9" t="s">
        <v>287</v>
      </c>
      <c r="D6" s="9" t="s">
        <v>286</v>
      </c>
      <c r="E6" s="9" t="s">
        <v>325</v>
      </c>
      <c r="F6" s="9" t="s">
        <v>126</v>
      </c>
      <c r="G6" s="21" t="s">
        <v>23</v>
      </c>
      <c r="H6" s="21" t="s">
        <v>18</v>
      </c>
      <c r="I6" s="21" t="s">
        <v>283</v>
      </c>
      <c r="J6" s="21" t="s">
        <v>34</v>
      </c>
      <c r="K6" s="10" t="str">
        <f>"66,0"</f>
        <v>66,0</v>
      </c>
      <c r="L6" s="10" t="str">
        <f>"49,6452"</f>
        <v>49,6452</v>
      </c>
      <c r="M6" s="9" t="s">
        <v>319</v>
      </c>
    </row>
    <row r="7" spans="1:13">
      <c r="B7" s="6" t="s">
        <v>9</v>
      </c>
    </row>
    <row r="8" spans="1:13" ht="16">
      <c r="A8" s="42" t="s">
        <v>63</v>
      </c>
      <c r="B8" s="42"/>
      <c r="C8" s="42"/>
      <c r="D8" s="42"/>
      <c r="E8" s="42"/>
      <c r="F8" s="42"/>
      <c r="G8" s="42"/>
      <c r="H8" s="42"/>
      <c r="I8" s="42"/>
      <c r="J8" s="42"/>
    </row>
    <row r="9" spans="1:13">
      <c r="A9" s="10" t="s">
        <v>106</v>
      </c>
      <c r="B9" s="9" t="s">
        <v>123</v>
      </c>
      <c r="C9" s="9" t="s">
        <v>124</v>
      </c>
      <c r="D9" s="9" t="s">
        <v>125</v>
      </c>
      <c r="E9" s="9" t="s">
        <v>325</v>
      </c>
      <c r="F9" s="9" t="s">
        <v>126</v>
      </c>
      <c r="G9" s="21" t="s">
        <v>45</v>
      </c>
      <c r="H9" s="22" t="s">
        <v>34</v>
      </c>
      <c r="I9" s="22" t="s">
        <v>34</v>
      </c>
      <c r="J9" s="10"/>
      <c r="K9" s="10" t="str">
        <f>"60,0"</f>
        <v>60,0</v>
      </c>
      <c r="L9" s="10" t="str">
        <f>"36,9420"</f>
        <v>36,9420</v>
      </c>
      <c r="M9" s="9" t="s">
        <v>128</v>
      </c>
    </row>
    <row r="10" spans="1:13">
      <c r="B10" s="6" t="s">
        <v>9</v>
      </c>
    </row>
    <row r="11" spans="1:13" ht="16">
      <c r="A11" s="42" t="s">
        <v>161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3">
      <c r="A12" s="10" t="s">
        <v>106</v>
      </c>
      <c r="B12" s="9" t="s">
        <v>282</v>
      </c>
      <c r="C12" s="9" t="s">
        <v>316</v>
      </c>
      <c r="D12" s="9" t="s">
        <v>285</v>
      </c>
      <c r="E12" s="9" t="s">
        <v>326</v>
      </c>
      <c r="F12" s="9" t="s">
        <v>120</v>
      </c>
      <c r="G12" s="21" t="s">
        <v>45</v>
      </c>
      <c r="H12" s="21" t="s">
        <v>281</v>
      </c>
      <c r="I12" s="22" t="s">
        <v>19</v>
      </c>
      <c r="J12" s="10"/>
      <c r="K12" s="10" t="str">
        <f>"63,0"</f>
        <v>63,0</v>
      </c>
      <c r="L12" s="10" t="str">
        <f>"43,2370"</f>
        <v>43,2370</v>
      </c>
      <c r="M12" s="9" t="s">
        <v>319</v>
      </c>
    </row>
    <row r="13" spans="1:13">
      <c r="B13" s="6" t="s">
        <v>9</v>
      </c>
    </row>
    <row r="14" spans="1:13">
      <c r="B14" s="6" t="s">
        <v>9</v>
      </c>
      <c r="F14" s="7"/>
      <c r="L14" s="6"/>
      <c r="M14" s="3"/>
    </row>
    <row r="15" spans="1:13">
      <c r="B15" s="6" t="s">
        <v>9</v>
      </c>
      <c r="F15" s="7"/>
      <c r="L15" s="6"/>
      <c r="M15" s="3"/>
    </row>
    <row r="16" spans="1:13">
      <c r="B16" s="6" t="s">
        <v>9</v>
      </c>
      <c r="F16" s="7"/>
      <c r="L16" s="6"/>
      <c r="M16" s="3"/>
    </row>
    <row r="17" spans="2:13">
      <c r="B17" s="6" t="s">
        <v>9</v>
      </c>
      <c r="F17" s="7"/>
      <c r="L17" s="6"/>
      <c r="M17" s="3"/>
    </row>
    <row r="18" spans="2:13">
      <c r="B18" s="6" t="s">
        <v>9</v>
      </c>
      <c r="F18" s="7"/>
      <c r="L18" s="6"/>
      <c r="M18" s="3"/>
    </row>
    <row r="19" spans="2:13">
      <c r="B19" s="6" t="s">
        <v>9</v>
      </c>
      <c r="F19" s="7"/>
      <c r="L19" s="6"/>
      <c r="M19" s="3"/>
    </row>
    <row r="20" spans="2:13">
      <c r="B20" s="6" t="s">
        <v>9</v>
      </c>
    </row>
    <row r="21" spans="2:13">
      <c r="B21" s="6" t="s">
        <v>9</v>
      </c>
    </row>
    <row r="22" spans="2:13">
      <c r="B22" s="6" t="s">
        <v>9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6" bestFit="1" customWidth="1"/>
    <col min="2" max="2" width="16.164062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27.5" style="6" bestFit="1" customWidth="1"/>
    <col min="7" max="9" width="5.5" style="7" customWidth="1"/>
    <col min="10" max="10" width="4.5" style="7" customWidth="1"/>
    <col min="11" max="13" width="5.5" style="7" customWidth="1"/>
    <col min="14" max="14" width="4.5" style="7" customWidth="1"/>
    <col min="15" max="15" width="7.6640625" style="7" bestFit="1" customWidth="1"/>
    <col min="16" max="16" width="8.5" style="7" bestFit="1" customWidth="1"/>
    <col min="17" max="17" width="16.1640625" style="6" bestFit="1" customWidth="1"/>
    <col min="18" max="16384" width="9.1640625" style="3"/>
  </cols>
  <sheetData>
    <row r="1" spans="1:17" s="2" customFormat="1" ht="29" customHeight="1">
      <c r="A1" s="29" t="s">
        <v>299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11</v>
      </c>
      <c r="H3" s="41"/>
      <c r="I3" s="41"/>
      <c r="J3" s="41"/>
      <c r="K3" s="41" t="s">
        <v>12</v>
      </c>
      <c r="L3" s="41"/>
      <c r="M3" s="41"/>
      <c r="N3" s="41"/>
      <c r="O3" s="41" t="s">
        <v>1</v>
      </c>
      <c r="P3" s="41" t="s">
        <v>3</v>
      </c>
      <c r="Q3" s="43" t="s">
        <v>2</v>
      </c>
    </row>
    <row r="4" spans="1:17" s="1" customFormat="1" ht="21" customHeight="1" thickBot="1">
      <c r="A4" s="38"/>
      <c r="B4" s="4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0"/>
      <c r="P4" s="40"/>
      <c r="Q4" s="44"/>
    </row>
    <row r="5" spans="1:17" ht="16">
      <c r="A5" s="45" t="s">
        <v>28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7">
      <c r="A6" s="10" t="s">
        <v>106</v>
      </c>
      <c r="B6" s="9" t="s">
        <v>29</v>
      </c>
      <c r="C6" s="9" t="s">
        <v>304</v>
      </c>
      <c r="D6" s="9" t="s">
        <v>30</v>
      </c>
      <c r="E6" s="9" t="s">
        <v>328</v>
      </c>
      <c r="F6" s="9" t="s">
        <v>31</v>
      </c>
      <c r="G6" s="21" t="s">
        <v>34</v>
      </c>
      <c r="H6" s="21" t="s">
        <v>24</v>
      </c>
      <c r="I6" s="22" t="s">
        <v>35</v>
      </c>
      <c r="J6" s="10"/>
      <c r="K6" s="21" t="s">
        <v>36</v>
      </c>
      <c r="L6" s="21" t="s">
        <v>37</v>
      </c>
      <c r="M6" s="22" t="s">
        <v>38</v>
      </c>
      <c r="N6" s="10"/>
      <c r="O6" s="10" t="str">
        <f>"215,0"</f>
        <v>215,0</v>
      </c>
      <c r="P6" s="10" t="str">
        <f>"223,7001"</f>
        <v>223,7001</v>
      </c>
      <c r="Q6" s="9"/>
    </row>
    <row r="7" spans="1:17">
      <c r="B7" s="6" t="s">
        <v>9</v>
      </c>
    </row>
    <row r="8" spans="1:17" ht="16">
      <c r="A8" s="42" t="s">
        <v>28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7">
      <c r="A9" s="10" t="s">
        <v>106</v>
      </c>
      <c r="B9" s="9" t="s">
        <v>213</v>
      </c>
      <c r="C9" s="9" t="s">
        <v>214</v>
      </c>
      <c r="D9" s="9" t="s">
        <v>215</v>
      </c>
      <c r="E9" s="9" t="s">
        <v>330</v>
      </c>
      <c r="F9" s="9" t="s">
        <v>31</v>
      </c>
      <c r="G9" s="21" t="s">
        <v>216</v>
      </c>
      <c r="H9" s="22" t="s">
        <v>45</v>
      </c>
      <c r="I9" s="21" t="s">
        <v>45</v>
      </c>
      <c r="J9" s="22" t="s">
        <v>18</v>
      </c>
      <c r="K9" s="21" t="s">
        <v>25</v>
      </c>
      <c r="L9" s="21" t="s">
        <v>217</v>
      </c>
      <c r="M9" s="21" t="s">
        <v>218</v>
      </c>
      <c r="N9" s="10"/>
      <c r="O9" s="10" t="str">
        <f>"160,0"</f>
        <v>160,0</v>
      </c>
      <c r="P9" s="10" t="str">
        <f>"130,4800"</f>
        <v>130,4800</v>
      </c>
      <c r="Q9" s="9" t="s">
        <v>219</v>
      </c>
    </row>
    <row r="10" spans="1:17">
      <c r="B10" s="6" t="s">
        <v>9</v>
      </c>
    </row>
    <row r="11" spans="1:17" ht="16">
      <c r="A11" s="42" t="s">
        <v>161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7">
      <c r="A12" s="10" t="s">
        <v>106</v>
      </c>
      <c r="B12" s="9" t="s">
        <v>220</v>
      </c>
      <c r="C12" s="9" t="s">
        <v>221</v>
      </c>
      <c r="D12" s="9" t="s">
        <v>164</v>
      </c>
      <c r="E12" s="9" t="s">
        <v>325</v>
      </c>
      <c r="F12" s="9" t="s">
        <v>31</v>
      </c>
      <c r="G12" s="21" t="s">
        <v>58</v>
      </c>
      <c r="H12" s="22" t="s">
        <v>36</v>
      </c>
      <c r="I12" s="22" t="s">
        <v>36</v>
      </c>
      <c r="J12" s="10"/>
      <c r="K12" s="21" t="s">
        <v>222</v>
      </c>
      <c r="L12" s="21" t="s">
        <v>67</v>
      </c>
      <c r="M12" s="22" t="s">
        <v>68</v>
      </c>
      <c r="N12" s="10"/>
      <c r="O12" s="10" t="str">
        <f>"320,0"</f>
        <v>320,0</v>
      </c>
      <c r="P12" s="10" t="str">
        <f>"195,6160"</f>
        <v>195,6160</v>
      </c>
      <c r="Q12" s="9" t="s">
        <v>223</v>
      </c>
    </row>
    <row r="13" spans="1:17">
      <c r="B13" s="6" t="s">
        <v>9</v>
      </c>
    </row>
    <row r="14" spans="1:17">
      <c r="B14" s="6" t="s">
        <v>9</v>
      </c>
    </row>
    <row r="15" spans="1:17">
      <c r="B15" s="6" t="s">
        <v>9</v>
      </c>
    </row>
    <row r="16" spans="1:17">
      <c r="B16" s="6" t="s">
        <v>9</v>
      </c>
    </row>
    <row r="17" spans="2:17">
      <c r="B17" s="7"/>
      <c r="C17" s="7"/>
      <c r="D17" s="7"/>
      <c r="E17" s="7"/>
      <c r="F17" s="7"/>
      <c r="K17" s="6"/>
      <c r="L17" s="3"/>
      <c r="M17" s="3"/>
      <c r="N17" s="3"/>
      <c r="O17" s="3"/>
      <c r="P17" s="3"/>
      <c r="Q17" s="3"/>
    </row>
    <row r="18" spans="2:17">
      <c r="B18" s="7"/>
      <c r="C18" s="7"/>
      <c r="D18" s="7"/>
      <c r="E18" s="7"/>
      <c r="F18" s="7"/>
      <c r="K18" s="6"/>
      <c r="L18" s="3"/>
      <c r="M18" s="3"/>
      <c r="N18" s="3"/>
      <c r="O18" s="3"/>
      <c r="P18" s="3"/>
      <c r="Q18" s="3"/>
    </row>
    <row r="19" spans="2:17">
      <c r="B19" s="7"/>
      <c r="C19" s="7"/>
      <c r="D19" s="7"/>
      <c r="E19" s="7"/>
      <c r="F19" s="7"/>
      <c r="K19" s="6"/>
      <c r="L19" s="3"/>
      <c r="M19" s="3"/>
      <c r="N19" s="3"/>
      <c r="O19" s="3"/>
      <c r="P19" s="3"/>
      <c r="Q19" s="3"/>
    </row>
    <row r="20" spans="2:17">
      <c r="B20" s="7"/>
      <c r="C20" s="7"/>
      <c r="D20" s="7"/>
      <c r="E20" s="7"/>
      <c r="F20" s="7"/>
      <c r="K20" s="6"/>
      <c r="L20" s="3"/>
      <c r="M20" s="3"/>
      <c r="N20" s="3"/>
      <c r="O20" s="3"/>
      <c r="P20" s="3"/>
      <c r="Q20" s="3"/>
    </row>
    <row r="21" spans="2:17">
      <c r="B21" s="7"/>
      <c r="C21" s="7"/>
      <c r="D21" s="7"/>
      <c r="E21" s="7"/>
      <c r="F21" s="7"/>
      <c r="K21" s="6"/>
      <c r="L21" s="3"/>
      <c r="M21" s="3"/>
      <c r="N21" s="3"/>
      <c r="O21" s="3"/>
      <c r="P21" s="3"/>
      <c r="Q21" s="3"/>
    </row>
    <row r="22" spans="2:17">
      <c r="B22" s="7"/>
      <c r="C22" s="7"/>
      <c r="D22" s="7"/>
      <c r="E22" s="7"/>
      <c r="F22" s="7"/>
      <c r="K22" s="6"/>
      <c r="L22" s="3"/>
      <c r="M22" s="3"/>
      <c r="N22" s="3"/>
      <c r="O22" s="3"/>
      <c r="P22" s="3"/>
      <c r="Q22" s="3"/>
    </row>
    <row r="23" spans="2:17">
      <c r="B23" s="7"/>
      <c r="C23" s="7"/>
      <c r="D23" s="7"/>
      <c r="E23" s="7"/>
      <c r="F23" s="7"/>
      <c r="K23" s="6"/>
      <c r="L23" s="3"/>
      <c r="M23" s="3"/>
      <c r="N23" s="3"/>
      <c r="O23" s="3"/>
      <c r="P23" s="3"/>
      <c r="Q23" s="3"/>
    </row>
    <row r="24" spans="2:17">
      <c r="B24" s="7"/>
      <c r="C24" s="7"/>
      <c r="D24" s="7"/>
      <c r="E24" s="7"/>
      <c r="F24" s="7"/>
      <c r="K24" s="6"/>
      <c r="L24" s="3"/>
      <c r="M24" s="3"/>
      <c r="N24" s="3"/>
      <c r="O24" s="3"/>
      <c r="P24" s="3"/>
      <c r="Q24" s="3"/>
    </row>
    <row r="25" spans="2:17">
      <c r="B25" s="7"/>
      <c r="C25" s="7"/>
      <c r="D25" s="7"/>
      <c r="E25" s="7"/>
      <c r="F25" s="7"/>
      <c r="K25" s="6"/>
      <c r="L25" s="3"/>
      <c r="M25" s="3"/>
      <c r="N25" s="3"/>
      <c r="O25" s="3"/>
      <c r="P25" s="3"/>
      <c r="Q25" s="3"/>
    </row>
    <row r="26" spans="2:17">
      <c r="B26" s="7"/>
      <c r="C26" s="7"/>
      <c r="D26" s="7"/>
      <c r="E26" s="7"/>
      <c r="F26" s="7"/>
      <c r="K26" s="6"/>
      <c r="L26" s="3"/>
      <c r="M26" s="3"/>
      <c r="N26" s="3"/>
      <c r="O26" s="3"/>
      <c r="P26" s="3"/>
      <c r="Q26" s="3"/>
    </row>
    <row r="27" spans="2:17">
      <c r="B27" s="7"/>
      <c r="C27" s="7"/>
      <c r="D27" s="7"/>
      <c r="E27" s="7"/>
      <c r="F27" s="7"/>
      <c r="K27" s="6"/>
      <c r="L27" s="3"/>
      <c r="M27" s="3"/>
      <c r="N27" s="3"/>
      <c r="O27" s="3"/>
      <c r="P27" s="3"/>
      <c r="Q27" s="3"/>
    </row>
    <row r="28" spans="2:17">
      <c r="B28" s="7"/>
      <c r="C28" s="7"/>
      <c r="D28" s="7"/>
      <c r="E28" s="7"/>
      <c r="F28" s="7"/>
      <c r="K28" s="6"/>
      <c r="L28" s="3"/>
      <c r="M28" s="3"/>
      <c r="N28" s="3"/>
      <c r="O28" s="3"/>
      <c r="P28" s="3"/>
      <c r="Q28" s="3"/>
    </row>
    <row r="29" spans="2:17">
      <c r="B29" s="7"/>
      <c r="C29" s="7"/>
      <c r="D29" s="7"/>
      <c r="E29" s="7"/>
      <c r="F29" s="7"/>
      <c r="K29" s="6"/>
      <c r="L29" s="3"/>
      <c r="M29" s="3"/>
      <c r="N29" s="3"/>
      <c r="O29" s="3"/>
      <c r="P29" s="3"/>
      <c r="Q29" s="3"/>
    </row>
    <row r="30" spans="2:17">
      <c r="B30" s="7"/>
      <c r="C30" s="7"/>
      <c r="D30" s="7"/>
      <c r="E30" s="7"/>
      <c r="F30" s="7"/>
      <c r="K30" s="6"/>
      <c r="L30" s="3"/>
      <c r="M30" s="3"/>
      <c r="N30" s="3"/>
      <c r="O30" s="3"/>
      <c r="P30" s="3"/>
      <c r="Q30" s="3"/>
    </row>
    <row r="31" spans="2:17">
      <c r="B31" s="7"/>
      <c r="C31" s="7"/>
      <c r="D31" s="7"/>
      <c r="E31" s="7"/>
      <c r="F31" s="7"/>
      <c r="K31" s="6"/>
      <c r="L31" s="3"/>
      <c r="M31" s="3"/>
      <c r="N31" s="3"/>
      <c r="O31" s="3"/>
      <c r="P31" s="3"/>
      <c r="Q31" s="3"/>
    </row>
    <row r="32" spans="2:17">
      <c r="B32" s="7"/>
      <c r="C32" s="7"/>
      <c r="D32" s="7"/>
      <c r="E32" s="7"/>
      <c r="F32" s="7"/>
      <c r="K32" s="6"/>
      <c r="L32" s="3"/>
      <c r="M32" s="3"/>
      <c r="N32" s="3"/>
      <c r="O32" s="3"/>
      <c r="P32" s="3"/>
      <c r="Q32" s="3"/>
    </row>
    <row r="33" spans="2:17">
      <c r="B33" s="7"/>
      <c r="C33" s="7"/>
      <c r="D33" s="7"/>
      <c r="E33" s="7"/>
      <c r="F33" s="7"/>
      <c r="K33" s="6"/>
      <c r="L33" s="3"/>
      <c r="M33" s="3"/>
      <c r="N33" s="3"/>
      <c r="O33" s="3"/>
      <c r="P33" s="3"/>
      <c r="Q33" s="3"/>
    </row>
    <row r="34" spans="2:17">
      <c r="B34" s="7"/>
      <c r="C34" s="7"/>
      <c r="D34" s="7"/>
      <c r="E34" s="7"/>
      <c r="F34" s="7"/>
      <c r="K34" s="6"/>
      <c r="L34" s="3"/>
      <c r="M34" s="3"/>
      <c r="N34" s="3"/>
      <c r="O34" s="3"/>
      <c r="P34" s="3"/>
      <c r="Q34" s="3"/>
    </row>
    <row r="35" spans="2:17">
      <c r="B35" s="7"/>
      <c r="C35" s="7"/>
      <c r="D35" s="7"/>
      <c r="E35" s="7"/>
      <c r="F35" s="7"/>
      <c r="K35" s="6"/>
      <c r="L35" s="3"/>
      <c r="M35" s="3"/>
      <c r="N35" s="3"/>
      <c r="O35" s="3"/>
      <c r="P35" s="3"/>
      <c r="Q35" s="3"/>
    </row>
    <row r="36" spans="2:17">
      <c r="B36" s="7"/>
      <c r="C36" s="7"/>
      <c r="D36" s="7"/>
      <c r="E36" s="7"/>
      <c r="F36" s="7"/>
      <c r="K36" s="6"/>
      <c r="L36" s="3"/>
      <c r="M36" s="3"/>
      <c r="N36" s="3"/>
      <c r="O36" s="3"/>
      <c r="P36" s="3"/>
      <c r="Q36" s="3"/>
    </row>
    <row r="37" spans="2:17">
      <c r="B37" s="7"/>
      <c r="C37" s="7"/>
      <c r="D37" s="7"/>
      <c r="E37" s="7"/>
      <c r="F37" s="7"/>
      <c r="K37" s="6"/>
      <c r="L37" s="3"/>
      <c r="M37" s="3"/>
      <c r="N37" s="3"/>
      <c r="O37" s="3"/>
      <c r="P37" s="3"/>
      <c r="Q37" s="3"/>
    </row>
    <row r="38" spans="2:17">
      <c r="B38" s="7"/>
      <c r="C38" s="7"/>
      <c r="D38" s="7"/>
      <c r="E38" s="7"/>
      <c r="F38" s="7"/>
      <c r="K38" s="6"/>
      <c r="L38" s="3"/>
      <c r="M38" s="3"/>
      <c r="N38" s="3"/>
      <c r="O38" s="3"/>
      <c r="P38" s="3"/>
      <c r="Q38" s="3"/>
    </row>
    <row r="39" spans="2:17">
      <c r="B39" s="7"/>
      <c r="C39" s="7"/>
      <c r="D39" s="7"/>
      <c r="E39" s="7"/>
      <c r="F39" s="7"/>
      <c r="K39" s="6"/>
      <c r="L39" s="3"/>
      <c r="M39" s="3"/>
      <c r="N39" s="3"/>
      <c r="O39" s="3"/>
      <c r="P39" s="3"/>
      <c r="Q39" s="3"/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1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6" bestFit="1" customWidth="1"/>
    <col min="2" max="2" width="16.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27.5" style="6" bestFit="1" customWidth="1"/>
    <col min="7" max="9" width="5.5" style="7" customWidth="1"/>
    <col min="10" max="10" width="4.5" style="7" customWidth="1"/>
    <col min="11" max="11" width="10.5" style="7" bestFit="1" customWidth="1"/>
    <col min="12" max="12" width="8.5" style="7" bestFit="1" customWidth="1"/>
    <col min="13" max="13" width="16.1640625" style="6" bestFit="1" customWidth="1"/>
    <col min="14" max="16384" width="9.1640625" style="3"/>
  </cols>
  <sheetData>
    <row r="1" spans="1:13" s="2" customFormat="1" ht="29" customHeight="1">
      <c r="A1" s="29" t="s">
        <v>300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10</v>
      </c>
      <c r="H3" s="41"/>
      <c r="I3" s="41"/>
      <c r="J3" s="41"/>
      <c r="K3" s="41" t="s">
        <v>138</v>
      </c>
      <c r="L3" s="41" t="s">
        <v>3</v>
      </c>
      <c r="M3" s="43" t="s">
        <v>2</v>
      </c>
    </row>
    <row r="4" spans="1:13" s="1" customFormat="1" ht="21" customHeight="1" thickBot="1">
      <c r="A4" s="38"/>
      <c r="B4" s="4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4"/>
    </row>
    <row r="5" spans="1:13" ht="16">
      <c r="A5" s="45" t="s">
        <v>206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0" t="s">
        <v>106</v>
      </c>
      <c r="B6" s="9" t="s">
        <v>207</v>
      </c>
      <c r="C6" s="9" t="s">
        <v>306</v>
      </c>
      <c r="D6" s="9" t="s">
        <v>208</v>
      </c>
      <c r="E6" s="9" t="s">
        <v>328</v>
      </c>
      <c r="F6" s="9" t="s">
        <v>209</v>
      </c>
      <c r="G6" s="21" t="s">
        <v>210</v>
      </c>
      <c r="H6" s="22" t="s">
        <v>32</v>
      </c>
      <c r="I6" s="21" t="s">
        <v>32</v>
      </c>
      <c r="J6" s="10"/>
      <c r="K6" s="10" t="str">
        <f>"105,0"</f>
        <v>105,0</v>
      </c>
      <c r="L6" s="10" t="str">
        <f>"124,4145"</f>
        <v>124,4145</v>
      </c>
      <c r="M6" s="9"/>
    </row>
    <row r="7" spans="1:13">
      <c r="B7" s="6" t="s">
        <v>9</v>
      </c>
    </row>
    <row r="8" spans="1:13" ht="16">
      <c r="A8" s="42" t="s">
        <v>39</v>
      </c>
      <c r="B8" s="42"/>
      <c r="C8" s="42"/>
      <c r="D8" s="42"/>
      <c r="E8" s="42"/>
      <c r="F8" s="42"/>
      <c r="G8" s="42"/>
      <c r="H8" s="42"/>
      <c r="I8" s="42"/>
      <c r="J8" s="42"/>
    </row>
    <row r="9" spans="1:13">
      <c r="A9" s="10" t="s">
        <v>106</v>
      </c>
      <c r="B9" s="9" t="s">
        <v>211</v>
      </c>
      <c r="C9" s="9" t="s">
        <v>307</v>
      </c>
      <c r="D9" s="9" t="s">
        <v>212</v>
      </c>
      <c r="E9" s="9" t="s">
        <v>328</v>
      </c>
      <c r="F9" s="9" t="s">
        <v>31</v>
      </c>
      <c r="G9" s="22" t="s">
        <v>55</v>
      </c>
      <c r="H9" s="22" t="s">
        <v>55</v>
      </c>
      <c r="I9" s="21" t="s">
        <v>55</v>
      </c>
      <c r="J9" s="10"/>
      <c r="K9" s="10" t="str">
        <f>"155,0"</f>
        <v>155,0</v>
      </c>
      <c r="L9" s="10" t="str">
        <f>"108,4032"</f>
        <v>108,4032</v>
      </c>
      <c r="M9" s="9"/>
    </row>
    <row r="10" spans="1:13">
      <c r="B10" s="6" t="s">
        <v>9</v>
      </c>
    </row>
    <row r="11" spans="1:13">
      <c r="B11" s="6" t="s">
        <v>9</v>
      </c>
    </row>
    <row r="12" spans="1:13">
      <c r="B12" s="6" t="s">
        <v>9</v>
      </c>
    </row>
    <row r="13" spans="1:13">
      <c r="B13" s="6" t="s">
        <v>9</v>
      </c>
    </row>
    <row r="14" spans="1:13">
      <c r="B14" s="6" t="s">
        <v>9</v>
      </c>
    </row>
    <row r="15" spans="1:13">
      <c r="B15" s="7"/>
      <c r="C15" s="7"/>
      <c r="D15" s="7"/>
      <c r="E15" s="7"/>
      <c r="F15" s="7"/>
      <c r="G15" s="6"/>
      <c r="H15" s="3"/>
      <c r="I15" s="3"/>
      <c r="J15" s="3"/>
      <c r="K15" s="3"/>
      <c r="L15" s="3"/>
      <c r="M15" s="3"/>
    </row>
    <row r="16" spans="1:13">
      <c r="B16" s="7"/>
      <c r="C16" s="7"/>
      <c r="D16" s="7"/>
      <c r="E16" s="7"/>
      <c r="F16" s="7"/>
      <c r="G16" s="6"/>
      <c r="H16" s="3"/>
      <c r="I16" s="3"/>
      <c r="J16" s="3"/>
      <c r="K16" s="3"/>
      <c r="L16" s="3"/>
      <c r="M16" s="3"/>
    </row>
    <row r="17" spans="2:13">
      <c r="B17" s="7"/>
      <c r="C17" s="7"/>
      <c r="D17" s="7"/>
      <c r="E17" s="7"/>
      <c r="F17" s="7"/>
      <c r="G17" s="6"/>
      <c r="H17" s="3"/>
      <c r="I17" s="3"/>
      <c r="J17" s="3"/>
      <c r="K17" s="3"/>
      <c r="L17" s="3"/>
      <c r="M17" s="3"/>
    </row>
    <row r="18" spans="2:13">
      <c r="B18" s="7"/>
      <c r="C18" s="7"/>
      <c r="D18" s="7"/>
      <c r="E18" s="7"/>
      <c r="F18" s="7"/>
      <c r="G18" s="6"/>
      <c r="H18" s="3"/>
      <c r="I18" s="3"/>
      <c r="J18" s="3"/>
      <c r="K18" s="3"/>
      <c r="L18" s="3"/>
      <c r="M18" s="3"/>
    </row>
    <row r="19" spans="2:13">
      <c r="B19" s="7"/>
      <c r="C19" s="7"/>
      <c r="D19" s="7"/>
      <c r="E19" s="7"/>
      <c r="F19" s="7"/>
      <c r="G19" s="6"/>
      <c r="H19" s="3"/>
      <c r="I19" s="3"/>
      <c r="J19" s="3"/>
      <c r="K19" s="3"/>
      <c r="L19" s="3"/>
      <c r="M19" s="3"/>
    </row>
    <row r="20" spans="2:13">
      <c r="B20" s="7"/>
      <c r="C20" s="7"/>
      <c r="D20" s="7"/>
      <c r="E20" s="7"/>
      <c r="F20" s="7"/>
      <c r="G20" s="6"/>
      <c r="H20" s="3"/>
      <c r="I20" s="3"/>
      <c r="J20" s="3"/>
      <c r="K20" s="3"/>
      <c r="L20" s="3"/>
      <c r="M20" s="3"/>
    </row>
    <row r="21" spans="2:13">
      <c r="B21" s="7"/>
      <c r="C21" s="7"/>
      <c r="D21" s="7"/>
      <c r="E21" s="7"/>
      <c r="F21" s="7"/>
      <c r="G21" s="6"/>
      <c r="H21" s="3"/>
      <c r="I21" s="3"/>
      <c r="J21" s="3"/>
      <c r="K21" s="3"/>
      <c r="L21" s="3"/>
      <c r="M21" s="3"/>
    </row>
    <row r="22" spans="2:13">
      <c r="B22" s="7"/>
      <c r="C22" s="7"/>
      <c r="D22" s="7"/>
      <c r="E22" s="7"/>
      <c r="F22" s="7"/>
      <c r="G22" s="6"/>
      <c r="H22" s="3"/>
      <c r="I22" s="3"/>
      <c r="J22" s="3"/>
      <c r="K22" s="3"/>
      <c r="L22" s="3"/>
      <c r="M22" s="3"/>
    </row>
    <row r="23" spans="2:13">
      <c r="B23" s="7"/>
      <c r="C23" s="7"/>
      <c r="D23" s="7"/>
      <c r="E23" s="7"/>
      <c r="F23" s="7"/>
      <c r="G23" s="6"/>
      <c r="H23" s="3"/>
      <c r="I23" s="3"/>
      <c r="J23" s="3"/>
      <c r="K23" s="3"/>
      <c r="L23" s="3"/>
      <c r="M23" s="3"/>
    </row>
    <row r="24" spans="2:13">
      <c r="B24" s="7"/>
      <c r="C24" s="7"/>
      <c r="D24" s="7"/>
      <c r="E24" s="7"/>
      <c r="F24" s="7"/>
      <c r="G24" s="6"/>
      <c r="H24" s="3"/>
      <c r="I24" s="3"/>
      <c r="J24" s="3"/>
      <c r="K24" s="3"/>
      <c r="L24" s="3"/>
      <c r="M24" s="3"/>
    </row>
    <row r="25" spans="2:13">
      <c r="B25" s="7"/>
      <c r="C25" s="7"/>
      <c r="D25" s="7"/>
      <c r="E25" s="7"/>
      <c r="F25" s="7"/>
      <c r="G25" s="6"/>
      <c r="H25" s="3"/>
      <c r="I25" s="3"/>
      <c r="J25" s="3"/>
      <c r="K25" s="3"/>
      <c r="L25" s="3"/>
      <c r="M25" s="3"/>
    </row>
    <row r="26" spans="2:13">
      <c r="B26" s="7"/>
      <c r="C26" s="7"/>
      <c r="D26" s="7"/>
      <c r="E26" s="7"/>
      <c r="F26" s="7"/>
      <c r="G26" s="6"/>
      <c r="H26" s="3"/>
      <c r="I26" s="3"/>
      <c r="J26" s="3"/>
      <c r="K26" s="3"/>
      <c r="L26" s="3"/>
      <c r="M26" s="3"/>
    </row>
    <row r="27" spans="2:13">
      <c r="B27" s="7"/>
      <c r="C27" s="7"/>
      <c r="D27" s="7"/>
      <c r="E27" s="7"/>
      <c r="F27" s="7"/>
      <c r="G27" s="6"/>
      <c r="H27" s="3"/>
      <c r="I27" s="3"/>
      <c r="J27" s="3"/>
      <c r="K27" s="3"/>
      <c r="L27" s="3"/>
      <c r="M27" s="3"/>
    </row>
    <row r="28" spans="2:13">
      <c r="B28" s="7"/>
      <c r="C28" s="7"/>
      <c r="D28" s="7"/>
      <c r="E28" s="7"/>
      <c r="F28" s="7"/>
      <c r="G28" s="6"/>
      <c r="H28" s="3"/>
      <c r="I28" s="3"/>
      <c r="J28" s="3"/>
      <c r="K28" s="3"/>
      <c r="L28" s="3"/>
      <c r="M28" s="3"/>
    </row>
    <row r="29" spans="2:13">
      <c r="B29" s="7"/>
      <c r="C29" s="7"/>
      <c r="D29" s="7"/>
      <c r="E29" s="7"/>
      <c r="F29" s="7"/>
      <c r="G29" s="6"/>
      <c r="H29" s="3"/>
      <c r="I29" s="3"/>
      <c r="J29" s="3"/>
      <c r="K29" s="3"/>
      <c r="L29" s="3"/>
      <c r="M29" s="3"/>
    </row>
    <row r="30" spans="2:13">
      <c r="B30" s="7"/>
      <c r="C30" s="7"/>
      <c r="D30" s="7"/>
      <c r="E30" s="7"/>
      <c r="F30" s="7"/>
      <c r="G30" s="6"/>
      <c r="H30" s="3"/>
      <c r="I30" s="3"/>
      <c r="J30" s="3"/>
      <c r="K30" s="3"/>
      <c r="L30" s="3"/>
      <c r="M30" s="3"/>
    </row>
    <row r="31" spans="2:13">
      <c r="B31" s="7"/>
      <c r="C31" s="7"/>
      <c r="D31" s="7"/>
      <c r="E31" s="7"/>
      <c r="F31" s="7"/>
      <c r="G31" s="6"/>
      <c r="H31" s="3"/>
      <c r="I31" s="3"/>
      <c r="J31" s="3"/>
      <c r="K31" s="3"/>
      <c r="L31" s="3"/>
      <c r="M31" s="3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1"/>
  <sheetViews>
    <sheetView workbookViewId="0">
      <selection activeCell="E31" sqref="E31"/>
    </sheetView>
  </sheetViews>
  <sheetFormatPr baseColWidth="10" defaultColWidth="9.1640625" defaultRowHeight="13"/>
  <cols>
    <col min="1" max="1" width="7.1640625" style="6" bestFit="1" customWidth="1"/>
    <col min="2" max="2" width="20.164062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38.5" style="6" bestFit="1" customWidth="1"/>
    <col min="7" max="9" width="5.5" style="7" customWidth="1"/>
    <col min="10" max="10" width="4.5" style="7" customWidth="1"/>
    <col min="11" max="11" width="10.5" style="7" bestFit="1" customWidth="1"/>
    <col min="12" max="12" width="8.5" style="7" bestFit="1" customWidth="1"/>
    <col min="13" max="13" width="19.6640625" style="6" customWidth="1"/>
    <col min="14" max="16384" width="9.1640625" style="3"/>
  </cols>
  <sheetData>
    <row r="1" spans="1:13" s="2" customFormat="1" ht="29" customHeight="1">
      <c r="A1" s="29" t="s">
        <v>301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11</v>
      </c>
      <c r="H3" s="41"/>
      <c r="I3" s="41"/>
      <c r="J3" s="41"/>
      <c r="K3" s="41" t="s">
        <v>138</v>
      </c>
      <c r="L3" s="41" t="s">
        <v>3</v>
      </c>
      <c r="M3" s="43" t="s">
        <v>2</v>
      </c>
    </row>
    <row r="4" spans="1:13" s="1" customFormat="1" ht="21" customHeight="1" thickBot="1">
      <c r="A4" s="38"/>
      <c r="B4" s="4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4"/>
    </row>
    <row r="5" spans="1:13" ht="16">
      <c r="A5" s="45" t="s">
        <v>13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0" t="s">
        <v>106</v>
      </c>
      <c r="B6" s="9" t="s">
        <v>14</v>
      </c>
      <c r="C6" s="9" t="s">
        <v>15</v>
      </c>
      <c r="D6" s="9" t="s">
        <v>16</v>
      </c>
      <c r="E6" s="9" t="s">
        <v>330</v>
      </c>
      <c r="F6" s="9" t="s">
        <v>17</v>
      </c>
      <c r="G6" s="21" t="s">
        <v>21</v>
      </c>
      <c r="H6" s="21" t="s">
        <v>22</v>
      </c>
      <c r="I6" s="22" t="s">
        <v>23</v>
      </c>
      <c r="J6" s="10"/>
      <c r="K6" s="10" t="str">
        <f>"47,5"</f>
        <v>47,5</v>
      </c>
      <c r="L6" s="10" t="str">
        <f>"60,6528"</f>
        <v>60,6528</v>
      </c>
      <c r="M6" s="9" t="s">
        <v>27</v>
      </c>
    </row>
    <row r="7" spans="1:13">
      <c r="B7" s="6" t="s">
        <v>9</v>
      </c>
    </row>
    <row r="8" spans="1:13" ht="16">
      <c r="A8" s="42" t="s">
        <v>28</v>
      </c>
      <c r="B8" s="42"/>
      <c r="C8" s="42"/>
      <c r="D8" s="42"/>
      <c r="E8" s="42"/>
      <c r="F8" s="42"/>
      <c r="G8" s="42"/>
      <c r="H8" s="42"/>
      <c r="I8" s="42"/>
      <c r="J8" s="42"/>
    </row>
    <row r="9" spans="1:13">
      <c r="A9" s="10" t="s">
        <v>106</v>
      </c>
      <c r="B9" s="9" t="s">
        <v>29</v>
      </c>
      <c r="C9" s="9" t="s">
        <v>304</v>
      </c>
      <c r="D9" s="9" t="s">
        <v>30</v>
      </c>
      <c r="E9" s="9" t="s">
        <v>328</v>
      </c>
      <c r="F9" s="9" t="s">
        <v>31</v>
      </c>
      <c r="G9" s="21" t="s">
        <v>34</v>
      </c>
      <c r="H9" s="21" t="s">
        <v>24</v>
      </c>
      <c r="I9" s="22" t="s">
        <v>35</v>
      </c>
      <c r="J9" s="10"/>
      <c r="K9" s="10" t="str">
        <f>"75,0"</f>
        <v>75,0</v>
      </c>
      <c r="L9" s="10" t="str">
        <f>"78,0349"</f>
        <v>78,0349</v>
      </c>
      <c r="M9" s="9"/>
    </row>
    <row r="10" spans="1:13">
      <c r="B10" s="6" t="s">
        <v>9</v>
      </c>
    </row>
    <row r="11" spans="1:13" ht="16">
      <c r="A11" s="42" t="s">
        <v>51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3">
      <c r="A12" s="10" t="s">
        <v>106</v>
      </c>
      <c r="B12" s="9" t="s">
        <v>139</v>
      </c>
      <c r="C12" s="9" t="s">
        <v>140</v>
      </c>
      <c r="D12" s="9" t="s">
        <v>141</v>
      </c>
      <c r="E12" s="9" t="s">
        <v>325</v>
      </c>
      <c r="F12" s="9" t="s">
        <v>31</v>
      </c>
      <c r="G12" s="21" t="s">
        <v>58</v>
      </c>
      <c r="H12" s="21" t="s">
        <v>59</v>
      </c>
      <c r="I12" s="22" t="s">
        <v>142</v>
      </c>
      <c r="J12" s="10"/>
      <c r="K12" s="10" t="str">
        <f>"125,0"</f>
        <v>125,0</v>
      </c>
      <c r="L12" s="10" t="str">
        <f>"90,2625"</f>
        <v>90,2625</v>
      </c>
      <c r="M12" s="9"/>
    </row>
    <row r="13" spans="1:13">
      <c r="B13" s="6" t="s">
        <v>9</v>
      </c>
    </row>
    <row r="14" spans="1:13" ht="16">
      <c r="A14" s="42" t="s">
        <v>63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3">
      <c r="A15" s="12" t="s">
        <v>106</v>
      </c>
      <c r="B15" s="11" t="s">
        <v>143</v>
      </c>
      <c r="C15" s="11" t="s">
        <v>144</v>
      </c>
      <c r="D15" s="11" t="s">
        <v>145</v>
      </c>
      <c r="E15" s="11" t="s">
        <v>330</v>
      </c>
      <c r="F15" s="11" t="s">
        <v>111</v>
      </c>
      <c r="G15" s="23" t="s">
        <v>33</v>
      </c>
      <c r="H15" s="23" t="s">
        <v>58</v>
      </c>
      <c r="I15" s="27" t="s">
        <v>59</v>
      </c>
      <c r="J15" s="12"/>
      <c r="K15" s="12" t="str">
        <f>"120,0"</f>
        <v>120,0</v>
      </c>
      <c r="L15" s="12" t="str">
        <f>"78,6360"</f>
        <v>78,6360</v>
      </c>
      <c r="M15" s="11" t="s">
        <v>112</v>
      </c>
    </row>
    <row r="16" spans="1:13">
      <c r="A16" s="16" t="s">
        <v>106</v>
      </c>
      <c r="B16" s="15" t="s">
        <v>146</v>
      </c>
      <c r="C16" s="15" t="s">
        <v>147</v>
      </c>
      <c r="D16" s="15" t="s">
        <v>148</v>
      </c>
      <c r="E16" s="15" t="s">
        <v>325</v>
      </c>
      <c r="F16" s="15" t="s">
        <v>126</v>
      </c>
      <c r="G16" s="25" t="s">
        <v>56</v>
      </c>
      <c r="H16" s="26" t="s">
        <v>149</v>
      </c>
      <c r="I16" s="26" t="s">
        <v>149</v>
      </c>
      <c r="J16" s="16"/>
      <c r="K16" s="16" t="str">
        <f>"160,0"</f>
        <v>160,0</v>
      </c>
      <c r="L16" s="16" t="str">
        <f>"102,1440"</f>
        <v>102,1440</v>
      </c>
      <c r="M16" s="15"/>
    </row>
    <row r="17" spans="1:13">
      <c r="A17" s="16" t="s">
        <v>107</v>
      </c>
      <c r="B17" s="15" t="s">
        <v>150</v>
      </c>
      <c r="C17" s="15" t="s">
        <v>151</v>
      </c>
      <c r="D17" s="15" t="s">
        <v>152</v>
      </c>
      <c r="E17" s="15" t="s">
        <v>325</v>
      </c>
      <c r="F17" s="15" t="s">
        <v>31</v>
      </c>
      <c r="G17" s="25" t="s">
        <v>44</v>
      </c>
      <c r="H17" s="25" t="s">
        <v>153</v>
      </c>
      <c r="I17" s="25" t="s">
        <v>37</v>
      </c>
      <c r="J17" s="16"/>
      <c r="K17" s="16" t="str">
        <f>"140,0"</f>
        <v>140,0</v>
      </c>
      <c r="L17" s="16" t="str">
        <f>"90,7620"</f>
        <v>90,7620</v>
      </c>
      <c r="M17" s="15"/>
    </row>
    <row r="18" spans="1:13">
      <c r="A18" s="16" t="s">
        <v>108</v>
      </c>
      <c r="B18" s="15" t="s">
        <v>154</v>
      </c>
      <c r="C18" s="15" t="s">
        <v>155</v>
      </c>
      <c r="D18" s="15" t="s">
        <v>152</v>
      </c>
      <c r="E18" s="15" t="s">
        <v>325</v>
      </c>
      <c r="F18" s="15" t="s">
        <v>31</v>
      </c>
      <c r="G18" s="25" t="s">
        <v>59</v>
      </c>
      <c r="H18" s="25" t="s">
        <v>153</v>
      </c>
      <c r="I18" s="25" t="s">
        <v>156</v>
      </c>
      <c r="J18" s="16"/>
      <c r="K18" s="16" t="str">
        <f>"137,5"</f>
        <v>137,5</v>
      </c>
      <c r="L18" s="16" t="str">
        <f>"89,1412"</f>
        <v>89,1412</v>
      </c>
      <c r="M18" s="15" t="s">
        <v>157</v>
      </c>
    </row>
    <row r="19" spans="1:13">
      <c r="A19" s="14" t="s">
        <v>106</v>
      </c>
      <c r="B19" s="13" t="s">
        <v>158</v>
      </c>
      <c r="C19" s="13" t="s">
        <v>308</v>
      </c>
      <c r="D19" s="13" t="s">
        <v>159</v>
      </c>
      <c r="E19" s="13" t="s">
        <v>328</v>
      </c>
      <c r="F19" s="13" t="s">
        <v>31</v>
      </c>
      <c r="G19" s="24" t="s">
        <v>153</v>
      </c>
      <c r="H19" s="28" t="s">
        <v>37</v>
      </c>
      <c r="I19" s="28" t="s">
        <v>37</v>
      </c>
      <c r="J19" s="14"/>
      <c r="K19" s="14" t="str">
        <f>"132,5"</f>
        <v>132,5</v>
      </c>
      <c r="L19" s="14" t="str">
        <f>"88,5589"</f>
        <v>88,5589</v>
      </c>
      <c r="M19" s="13" t="s">
        <v>160</v>
      </c>
    </row>
    <row r="20" spans="1:13">
      <c r="B20" s="6" t="s">
        <v>9</v>
      </c>
    </row>
    <row r="21" spans="1:13" ht="16">
      <c r="A21" s="42" t="s">
        <v>161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3">
      <c r="A22" s="12" t="s">
        <v>106</v>
      </c>
      <c r="B22" s="11" t="s">
        <v>162</v>
      </c>
      <c r="C22" s="11" t="s">
        <v>163</v>
      </c>
      <c r="D22" s="11" t="s">
        <v>164</v>
      </c>
      <c r="E22" s="11" t="s">
        <v>325</v>
      </c>
      <c r="F22" s="11" t="s">
        <v>31</v>
      </c>
      <c r="G22" s="23" t="s">
        <v>56</v>
      </c>
      <c r="H22" s="23" t="s">
        <v>149</v>
      </c>
      <c r="I22" s="23" t="s">
        <v>93</v>
      </c>
      <c r="J22" s="12"/>
      <c r="K22" s="12" t="str">
        <f>"170,0"</f>
        <v>170,0</v>
      </c>
      <c r="L22" s="12" t="str">
        <f>"103,9210"</f>
        <v>103,9210</v>
      </c>
      <c r="M22" s="11" t="s">
        <v>157</v>
      </c>
    </row>
    <row r="23" spans="1:13">
      <c r="A23" s="14" t="s">
        <v>106</v>
      </c>
      <c r="B23" s="13" t="s">
        <v>165</v>
      </c>
      <c r="C23" s="13" t="s">
        <v>309</v>
      </c>
      <c r="D23" s="13" t="s">
        <v>164</v>
      </c>
      <c r="E23" s="13" t="s">
        <v>326</v>
      </c>
      <c r="F23" s="13" t="s">
        <v>166</v>
      </c>
      <c r="G23" s="24" t="s">
        <v>167</v>
      </c>
      <c r="H23" s="24" t="s">
        <v>168</v>
      </c>
      <c r="I23" s="28" t="s">
        <v>57</v>
      </c>
      <c r="J23" s="14"/>
      <c r="K23" s="14" t="str">
        <f>"162,5"</f>
        <v>162,5</v>
      </c>
      <c r="L23" s="14" t="str">
        <f>"108,8725"</f>
        <v>108,8725</v>
      </c>
      <c r="M23" s="13"/>
    </row>
    <row r="24" spans="1:13">
      <c r="B24" s="6" t="s">
        <v>9</v>
      </c>
    </row>
    <row r="25" spans="1:13" ht="16">
      <c r="A25" s="42" t="s">
        <v>86</v>
      </c>
      <c r="B25" s="42"/>
      <c r="C25" s="42"/>
      <c r="D25" s="42"/>
      <c r="E25" s="42"/>
      <c r="F25" s="42"/>
      <c r="G25" s="42"/>
      <c r="H25" s="42"/>
      <c r="I25" s="42"/>
      <c r="J25" s="42"/>
    </row>
    <row r="26" spans="1:13">
      <c r="A26" s="12" t="s">
        <v>106</v>
      </c>
      <c r="B26" s="11" t="s">
        <v>169</v>
      </c>
      <c r="C26" s="11" t="s">
        <v>170</v>
      </c>
      <c r="D26" s="11" t="s">
        <v>171</v>
      </c>
      <c r="E26" s="11" t="s">
        <v>325</v>
      </c>
      <c r="F26" s="11" t="s">
        <v>31</v>
      </c>
      <c r="G26" s="23" t="s">
        <v>68</v>
      </c>
      <c r="H26" s="23" t="s">
        <v>172</v>
      </c>
      <c r="I26" s="23" t="s">
        <v>173</v>
      </c>
      <c r="J26" s="12"/>
      <c r="K26" s="12" t="str">
        <f>"222,5"</f>
        <v>222,5</v>
      </c>
      <c r="L26" s="12" t="str">
        <f>"131,0080"</f>
        <v>131,0080</v>
      </c>
      <c r="M26" s="11"/>
    </row>
    <row r="27" spans="1:13">
      <c r="A27" s="14" t="s">
        <v>107</v>
      </c>
      <c r="B27" s="13" t="s">
        <v>174</v>
      </c>
      <c r="C27" s="13" t="s">
        <v>175</v>
      </c>
      <c r="D27" s="13" t="s">
        <v>176</v>
      </c>
      <c r="E27" s="13" t="s">
        <v>325</v>
      </c>
      <c r="F27" s="13" t="s">
        <v>76</v>
      </c>
      <c r="G27" s="24" t="s">
        <v>36</v>
      </c>
      <c r="H27" s="24" t="s">
        <v>50</v>
      </c>
      <c r="I27" s="28" t="s">
        <v>37</v>
      </c>
      <c r="J27" s="14"/>
      <c r="K27" s="14" t="str">
        <f>"135,0"</f>
        <v>135,0</v>
      </c>
      <c r="L27" s="14" t="str">
        <f>"80,5410"</f>
        <v>80,5410</v>
      </c>
      <c r="M27" s="13"/>
    </row>
    <row r="28" spans="1:13">
      <c r="B28" s="6" t="s">
        <v>9</v>
      </c>
    </row>
    <row r="29" spans="1:13" ht="16">
      <c r="A29" s="42" t="s">
        <v>177</v>
      </c>
      <c r="B29" s="42"/>
      <c r="C29" s="42"/>
      <c r="D29" s="42"/>
      <c r="E29" s="42"/>
      <c r="F29" s="42"/>
      <c r="G29" s="42"/>
      <c r="H29" s="42"/>
      <c r="I29" s="42"/>
      <c r="J29" s="42"/>
    </row>
    <row r="30" spans="1:13">
      <c r="A30" s="10" t="s">
        <v>106</v>
      </c>
      <c r="B30" s="9" t="s">
        <v>178</v>
      </c>
      <c r="C30" s="9" t="s">
        <v>179</v>
      </c>
      <c r="D30" s="9" t="s">
        <v>180</v>
      </c>
      <c r="E30" s="9" t="s">
        <v>325</v>
      </c>
      <c r="F30" s="9" t="s">
        <v>120</v>
      </c>
      <c r="G30" s="21" t="s">
        <v>57</v>
      </c>
      <c r="H30" s="21" t="s">
        <v>149</v>
      </c>
      <c r="I30" s="21" t="s">
        <v>93</v>
      </c>
      <c r="J30" s="10"/>
      <c r="K30" s="10" t="str">
        <f>"170,0"</f>
        <v>170,0</v>
      </c>
      <c r="L30" s="10" t="str">
        <f>"96,9680"</f>
        <v>96,9680</v>
      </c>
      <c r="M30" s="9"/>
    </row>
    <row r="31" spans="1:13">
      <c r="B31" s="6" t="s">
        <v>9</v>
      </c>
    </row>
    <row r="32" spans="1:13">
      <c r="B32" s="6" t="s">
        <v>9</v>
      </c>
    </row>
    <row r="33" spans="2:6">
      <c r="B33" s="6" t="s">
        <v>9</v>
      </c>
    </row>
    <row r="34" spans="2:6" ht="18">
      <c r="B34" s="8" t="s">
        <v>8</v>
      </c>
      <c r="C34" s="8"/>
      <c r="F34" s="3"/>
    </row>
    <row r="35" spans="2:6" ht="16">
      <c r="B35" s="17" t="s">
        <v>102</v>
      </c>
      <c r="C35" s="17"/>
      <c r="F35" s="3"/>
    </row>
    <row r="36" spans="2:6" ht="14">
      <c r="B36" s="18"/>
      <c r="C36" s="19" t="s">
        <v>103</v>
      </c>
      <c r="F36" s="3"/>
    </row>
    <row r="37" spans="2:6" ht="14">
      <c r="B37" s="20" t="s">
        <v>98</v>
      </c>
      <c r="C37" s="20" t="s">
        <v>99</v>
      </c>
      <c r="D37" s="20" t="s">
        <v>317</v>
      </c>
      <c r="E37" s="20" t="s">
        <v>137</v>
      </c>
      <c r="F37" s="20" t="s">
        <v>101</v>
      </c>
    </row>
    <row r="38" spans="2:6">
      <c r="B38" s="6" t="s">
        <v>169</v>
      </c>
      <c r="C38" s="6" t="s">
        <v>103</v>
      </c>
      <c r="D38" s="7" t="s">
        <v>105</v>
      </c>
      <c r="E38" s="7" t="s">
        <v>173</v>
      </c>
      <c r="F38" s="7" t="s">
        <v>181</v>
      </c>
    </row>
    <row r="39" spans="2:6">
      <c r="B39" s="6" t="s">
        <v>162</v>
      </c>
      <c r="C39" s="6" t="s">
        <v>103</v>
      </c>
      <c r="D39" s="7" t="s">
        <v>182</v>
      </c>
      <c r="E39" s="7" t="s">
        <v>93</v>
      </c>
      <c r="F39" s="7" t="s">
        <v>183</v>
      </c>
    </row>
    <row r="40" spans="2:6">
      <c r="B40" s="6" t="s">
        <v>146</v>
      </c>
      <c r="C40" s="6" t="s">
        <v>103</v>
      </c>
      <c r="D40" s="7" t="s">
        <v>104</v>
      </c>
      <c r="E40" s="7" t="s">
        <v>56</v>
      </c>
      <c r="F40" s="7" t="s">
        <v>184</v>
      </c>
    </row>
    <row r="41" spans="2:6">
      <c r="B41" s="6" t="s">
        <v>9</v>
      </c>
    </row>
    <row r="42" spans="2:6">
      <c r="B42" s="6" t="s">
        <v>9</v>
      </c>
    </row>
    <row r="43" spans="2:6">
      <c r="B43" s="6" t="s">
        <v>9</v>
      </c>
    </row>
    <row r="44" spans="2:6">
      <c r="B44" s="6" t="s">
        <v>9</v>
      </c>
    </row>
    <row r="45" spans="2:6">
      <c r="B45" s="6" t="s">
        <v>9</v>
      </c>
    </row>
    <row r="46" spans="2:6">
      <c r="B46" s="6" t="s">
        <v>9</v>
      </c>
    </row>
    <row r="47" spans="2:6">
      <c r="B47" s="6" t="s">
        <v>9</v>
      </c>
    </row>
    <row r="48" spans="2:6">
      <c r="B48" s="6" t="s">
        <v>9</v>
      </c>
    </row>
    <row r="49" spans="2:2">
      <c r="B49" s="6" t="s">
        <v>9</v>
      </c>
    </row>
    <row r="50" spans="2:2">
      <c r="B50" s="6" t="s">
        <v>9</v>
      </c>
    </row>
    <row r="51" spans="2:2">
      <c r="B51" s="6" t="s">
        <v>9</v>
      </c>
    </row>
  </sheetData>
  <mergeCells count="18">
    <mergeCell ref="A29:J29"/>
    <mergeCell ref="K3:K4"/>
    <mergeCell ref="L3:L4"/>
    <mergeCell ref="M3:M4"/>
    <mergeCell ref="A5:J5"/>
    <mergeCell ref="B3:B4"/>
    <mergeCell ref="A8:J8"/>
    <mergeCell ref="A11:J11"/>
    <mergeCell ref="A14:J14"/>
    <mergeCell ref="A21:J21"/>
    <mergeCell ref="A25:J2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50"/>
  <sheetViews>
    <sheetView workbookViewId="0">
      <selection activeCell="E22" sqref="E22"/>
    </sheetView>
  </sheetViews>
  <sheetFormatPr baseColWidth="10" defaultColWidth="9.1640625" defaultRowHeight="13"/>
  <cols>
    <col min="1" max="1" width="7.1640625" style="6" bestFit="1" customWidth="1"/>
    <col min="2" max="2" width="17.8320312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33.1640625" style="6" bestFit="1" customWidth="1"/>
    <col min="7" max="9" width="5.5" style="7" customWidth="1"/>
    <col min="10" max="10" width="4.5" style="7" customWidth="1"/>
    <col min="11" max="11" width="10.5" style="7" bestFit="1" customWidth="1"/>
    <col min="12" max="12" width="8.5" style="7" bestFit="1" customWidth="1"/>
    <col min="13" max="13" width="23.33203125" style="6" customWidth="1"/>
    <col min="14" max="16384" width="9.1640625" style="3"/>
  </cols>
  <sheetData>
    <row r="1" spans="1:13" s="2" customFormat="1" ht="29" customHeight="1">
      <c r="A1" s="29" t="s">
        <v>302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11</v>
      </c>
      <c r="H3" s="41"/>
      <c r="I3" s="41"/>
      <c r="J3" s="41"/>
      <c r="K3" s="41" t="s">
        <v>138</v>
      </c>
      <c r="L3" s="41" t="s">
        <v>3</v>
      </c>
      <c r="M3" s="43" t="s">
        <v>2</v>
      </c>
    </row>
    <row r="4" spans="1:13" s="1" customFormat="1" ht="21" customHeight="1" thickBot="1">
      <c r="A4" s="38"/>
      <c r="B4" s="4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4"/>
    </row>
    <row r="5" spans="1:13" ht="16">
      <c r="A5" s="45" t="s">
        <v>28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0" t="s">
        <v>106</v>
      </c>
      <c r="B6" s="9" t="s">
        <v>109</v>
      </c>
      <c r="C6" s="9" t="s">
        <v>310</v>
      </c>
      <c r="D6" s="9" t="s">
        <v>110</v>
      </c>
      <c r="E6" s="9" t="s">
        <v>331</v>
      </c>
      <c r="F6" s="9" t="s">
        <v>111</v>
      </c>
      <c r="G6" s="21" t="s">
        <v>25</v>
      </c>
      <c r="H6" s="21" t="s">
        <v>26</v>
      </c>
      <c r="I6" s="10"/>
      <c r="J6" s="10"/>
      <c r="K6" s="10" t="str">
        <f>"85,0"</f>
        <v>85,0</v>
      </c>
      <c r="L6" s="10" t="str">
        <f>"83,9115"</f>
        <v>83,9115</v>
      </c>
      <c r="M6" s="9" t="s">
        <v>112</v>
      </c>
    </row>
    <row r="7" spans="1:13">
      <c r="B7" s="6" t="s">
        <v>9</v>
      </c>
    </row>
    <row r="8" spans="1:13" ht="16">
      <c r="A8" s="42" t="s">
        <v>51</v>
      </c>
      <c r="B8" s="42"/>
      <c r="C8" s="42"/>
      <c r="D8" s="42"/>
      <c r="E8" s="42"/>
      <c r="F8" s="42"/>
      <c r="G8" s="42"/>
      <c r="H8" s="42"/>
      <c r="I8" s="42"/>
      <c r="J8" s="42"/>
    </row>
    <row r="9" spans="1:13">
      <c r="A9" s="10" t="s">
        <v>106</v>
      </c>
      <c r="B9" s="9" t="s">
        <v>113</v>
      </c>
      <c r="C9" s="9" t="s">
        <v>114</v>
      </c>
      <c r="D9" s="9" t="s">
        <v>115</v>
      </c>
      <c r="E9" s="9" t="s">
        <v>330</v>
      </c>
      <c r="F9" s="9" t="s">
        <v>116</v>
      </c>
      <c r="G9" s="21" t="s">
        <v>34</v>
      </c>
      <c r="H9" s="22" t="s">
        <v>24</v>
      </c>
      <c r="I9" s="21" t="s">
        <v>24</v>
      </c>
      <c r="J9" s="10"/>
      <c r="K9" s="10" t="str">
        <f>"75,0"</f>
        <v>75,0</v>
      </c>
      <c r="L9" s="10" t="str">
        <f>"53,6400"</f>
        <v>53,6400</v>
      </c>
      <c r="M9" s="9"/>
    </row>
    <row r="10" spans="1:13">
      <c r="B10" s="6" t="s">
        <v>9</v>
      </c>
    </row>
    <row r="11" spans="1:13" ht="16">
      <c r="A11" s="42" t="s">
        <v>39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3">
      <c r="A12" s="10" t="s">
        <v>106</v>
      </c>
      <c r="B12" s="9" t="s">
        <v>117</v>
      </c>
      <c r="C12" s="9" t="s">
        <v>118</v>
      </c>
      <c r="D12" s="9" t="s">
        <v>119</v>
      </c>
      <c r="E12" s="9" t="s">
        <v>325</v>
      </c>
      <c r="F12" s="9" t="s">
        <v>120</v>
      </c>
      <c r="G12" s="21" t="s">
        <v>121</v>
      </c>
      <c r="H12" s="22" t="s">
        <v>122</v>
      </c>
      <c r="I12" s="21" t="s">
        <v>122</v>
      </c>
      <c r="J12" s="10"/>
      <c r="K12" s="10" t="str">
        <f>"185,0"</f>
        <v>185,0</v>
      </c>
      <c r="L12" s="10" t="str">
        <f>"127,3170"</f>
        <v>127,3170</v>
      </c>
      <c r="M12" s="9"/>
    </row>
    <row r="13" spans="1:13">
      <c r="B13" s="6" t="s">
        <v>9</v>
      </c>
    </row>
    <row r="14" spans="1:13" ht="16">
      <c r="A14" s="42" t="s">
        <v>63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3">
      <c r="A15" s="10" t="s">
        <v>106</v>
      </c>
      <c r="B15" s="9" t="s">
        <v>123</v>
      </c>
      <c r="C15" s="9" t="s">
        <v>124</v>
      </c>
      <c r="D15" s="9" t="s">
        <v>125</v>
      </c>
      <c r="E15" s="9" t="s">
        <v>325</v>
      </c>
      <c r="F15" s="9" t="s">
        <v>126</v>
      </c>
      <c r="G15" s="21" t="s">
        <v>37</v>
      </c>
      <c r="H15" s="21" t="s">
        <v>127</v>
      </c>
      <c r="I15" s="21" t="s">
        <v>55</v>
      </c>
      <c r="J15" s="10"/>
      <c r="K15" s="10" t="str">
        <f>"155,0"</f>
        <v>155,0</v>
      </c>
      <c r="L15" s="10" t="str">
        <f>"99,5255"</f>
        <v>99,5255</v>
      </c>
      <c r="M15" s="9" t="s">
        <v>128</v>
      </c>
    </row>
    <row r="16" spans="1:13">
      <c r="B16" s="6" t="s">
        <v>9</v>
      </c>
    </row>
    <row r="17" spans="1:13" ht="16">
      <c r="A17" s="42" t="s">
        <v>86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3">
      <c r="A18" s="10" t="s">
        <v>106</v>
      </c>
      <c r="B18" s="9" t="s">
        <v>129</v>
      </c>
      <c r="C18" s="9" t="s">
        <v>130</v>
      </c>
      <c r="D18" s="9" t="s">
        <v>131</v>
      </c>
      <c r="E18" s="9" t="s">
        <v>325</v>
      </c>
      <c r="F18" s="9" t="s">
        <v>76</v>
      </c>
      <c r="G18" s="21" t="s">
        <v>50</v>
      </c>
      <c r="H18" s="21" t="s">
        <v>132</v>
      </c>
      <c r="I18" s="22" t="s">
        <v>70</v>
      </c>
      <c r="J18" s="10"/>
      <c r="K18" s="10" t="str">
        <f>"142,5"</f>
        <v>142,5</v>
      </c>
      <c r="L18" s="10" t="str">
        <f>"84,4740"</f>
        <v>84,4740</v>
      </c>
      <c r="M18" s="9"/>
    </row>
    <row r="19" spans="1:13">
      <c r="B19" s="6" t="s">
        <v>9</v>
      </c>
    </row>
    <row r="20" spans="1:13" ht="16">
      <c r="A20" s="42" t="s">
        <v>133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3">
      <c r="A21" s="10" t="s">
        <v>106</v>
      </c>
      <c r="B21" s="9" t="s">
        <v>134</v>
      </c>
      <c r="C21" s="9" t="s">
        <v>311</v>
      </c>
      <c r="D21" s="9" t="s">
        <v>135</v>
      </c>
      <c r="E21" s="9" t="s">
        <v>329</v>
      </c>
      <c r="F21" s="9" t="s">
        <v>136</v>
      </c>
      <c r="G21" s="21" t="s">
        <v>67</v>
      </c>
      <c r="H21" s="21" t="s">
        <v>68</v>
      </c>
      <c r="I21" s="22" t="s">
        <v>79</v>
      </c>
      <c r="J21" s="10"/>
      <c r="K21" s="10" t="str">
        <f>"210,0"</f>
        <v>210,0</v>
      </c>
      <c r="L21" s="10" t="str">
        <f>"117,3480"</f>
        <v>117,3480</v>
      </c>
      <c r="M21" s="9" t="s">
        <v>318</v>
      </c>
    </row>
    <row r="22" spans="1:13">
      <c r="B22" s="6" t="s">
        <v>9</v>
      </c>
    </row>
    <row r="23" spans="1:13">
      <c r="B23" s="6" t="s">
        <v>9</v>
      </c>
      <c r="C23" s="7"/>
      <c r="D23" s="7"/>
      <c r="E23" s="7"/>
      <c r="F23" s="7"/>
      <c r="H23" s="6"/>
      <c r="I23" s="3"/>
      <c r="J23" s="3"/>
      <c r="K23" s="3"/>
      <c r="L23" s="3"/>
      <c r="M23" s="3"/>
    </row>
    <row r="24" spans="1:13">
      <c r="B24" s="6" t="s">
        <v>9</v>
      </c>
      <c r="C24" s="7"/>
      <c r="D24" s="7"/>
      <c r="E24" s="7"/>
      <c r="F24" s="7"/>
      <c r="H24" s="6"/>
      <c r="I24" s="3"/>
      <c r="J24" s="3"/>
      <c r="K24" s="3"/>
      <c r="L24" s="3"/>
      <c r="M24" s="3"/>
    </row>
    <row r="25" spans="1:13">
      <c r="B25" s="6" t="s">
        <v>9</v>
      </c>
      <c r="C25" s="7"/>
      <c r="D25" s="7"/>
      <c r="E25" s="7"/>
      <c r="F25" s="7"/>
      <c r="H25" s="6"/>
      <c r="I25" s="3"/>
      <c r="J25" s="3"/>
      <c r="K25" s="3"/>
      <c r="L25" s="3"/>
      <c r="M25" s="3"/>
    </row>
    <row r="26" spans="1:13">
      <c r="B26" s="6" t="s">
        <v>9</v>
      </c>
      <c r="C26" s="7"/>
      <c r="D26" s="7"/>
      <c r="E26" s="7"/>
      <c r="F26" s="7"/>
      <c r="H26" s="6"/>
      <c r="I26" s="3"/>
      <c r="J26" s="3"/>
      <c r="K26" s="3"/>
      <c r="L26" s="3"/>
      <c r="M26" s="3"/>
    </row>
    <row r="27" spans="1:13">
      <c r="B27" s="6" t="s">
        <v>9</v>
      </c>
      <c r="C27" s="7"/>
      <c r="D27" s="7"/>
      <c r="E27" s="7"/>
      <c r="F27" s="7"/>
      <c r="H27" s="6"/>
      <c r="I27" s="3"/>
      <c r="J27" s="3"/>
      <c r="K27" s="3"/>
      <c r="L27" s="3"/>
      <c r="M27" s="3"/>
    </row>
    <row r="28" spans="1:13">
      <c r="B28" s="6" t="s">
        <v>9</v>
      </c>
      <c r="C28" s="7"/>
      <c r="D28" s="7"/>
      <c r="E28" s="7"/>
      <c r="F28" s="7"/>
      <c r="H28" s="6"/>
      <c r="I28" s="3"/>
      <c r="J28" s="3"/>
      <c r="K28" s="3"/>
      <c r="L28" s="3"/>
      <c r="M28" s="3"/>
    </row>
    <row r="29" spans="1:13">
      <c r="B29" s="6" t="s">
        <v>9</v>
      </c>
      <c r="C29" s="7"/>
      <c r="D29" s="7"/>
      <c r="E29" s="7"/>
      <c r="F29" s="7"/>
      <c r="H29" s="6"/>
      <c r="I29" s="3"/>
      <c r="J29" s="3"/>
      <c r="K29" s="3"/>
      <c r="L29" s="3"/>
      <c r="M29" s="3"/>
    </row>
    <row r="30" spans="1:13">
      <c r="B30" s="6" t="s">
        <v>9</v>
      </c>
      <c r="C30" s="7"/>
      <c r="D30" s="7"/>
      <c r="E30" s="7"/>
      <c r="F30" s="7"/>
      <c r="H30" s="6"/>
      <c r="I30" s="3"/>
      <c r="J30" s="3"/>
      <c r="K30" s="3"/>
      <c r="L30" s="3"/>
      <c r="M30" s="3"/>
    </row>
    <row r="31" spans="1:13">
      <c r="B31" s="6" t="s">
        <v>9</v>
      </c>
      <c r="C31" s="7"/>
      <c r="D31" s="7"/>
      <c r="E31" s="7"/>
      <c r="F31" s="7"/>
      <c r="H31" s="6"/>
      <c r="I31" s="3"/>
      <c r="J31" s="3"/>
      <c r="K31" s="3"/>
      <c r="L31" s="3"/>
      <c r="M31" s="3"/>
    </row>
    <row r="32" spans="1:13">
      <c r="B32" s="6" t="s">
        <v>9</v>
      </c>
      <c r="C32" s="7"/>
      <c r="D32" s="7"/>
      <c r="E32" s="7"/>
      <c r="F32" s="7"/>
      <c r="H32" s="6"/>
      <c r="I32" s="3"/>
      <c r="J32" s="3"/>
      <c r="K32" s="3"/>
      <c r="L32" s="3"/>
      <c r="M32" s="3"/>
    </row>
    <row r="33" spans="2:13">
      <c r="B33" s="6" t="s">
        <v>9</v>
      </c>
      <c r="C33" s="7"/>
      <c r="D33" s="7"/>
      <c r="E33" s="7"/>
      <c r="F33" s="7"/>
      <c r="H33" s="6"/>
      <c r="I33" s="3"/>
      <c r="J33" s="3"/>
      <c r="K33" s="3"/>
      <c r="L33" s="3"/>
      <c r="M33" s="3"/>
    </row>
    <row r="34" spans="2:13">
      <c r="B34" s="6" t="s">
        <v>9</v>
      </c>
      <c r="C34" s="7"/>
      <c r="D34" s="7"/>
      <c r="E34" s="7"/>
      <c r="F34" s="7"/>
      <c r="H34" s="6"/>
      <c r="I34" s="3"/>
      <c r="J34" s="3"/>
      <c r="K34" s="3"/>
      <c r="L34" s="3"/>
      <c r="M34" s="3"/>
    </row>
    <row r="35" spans="2:13">
      <c r="B35" s="6" t="s">
        <v>9</v>
      </c>
      <c r="C35" s="7"/>
      <c r="D35" s="7"/>
      <c r="E35" s="7"/>
      <c r="F35" s="7"/>
      <c r="H35" s="6"/>
      <c r="I35" s="3"/>
      <c r="J35" s="3"/>
      <c r="K35" s="3"/>
      <c r="L35" s="3"/>
      <c r="M35" s="3"/>
    </row>
    <row r="36" spans="2:13">
      <c r="B36" s="6" t="s">
        <v>9</v>
      </c>
      <c r="C36" s="7"/>
      <c r="D36" s="7"/>
      <c r="E36" s="7"/>
      <c r="F36" s="7"/>
      <c r="H36" s="6"/>
      <c r="I36" s="3"/>
      <c r="J36" s="3"/>
      <c r="K36" s="3"/>
      <c r="L36" s="3"/>
      <c r="M36" s="3"/>
    </row>
    <row r="37" spans="2:13">
      <c r="B37" s="6" t="s">
        <v>9</v>
      </c>
      <c r="C37" s="7"/>
      <c r="D37" s="7"/>
      <c r="E37" s="7"/>
      <c r="F37" s="7"/>
      <c r="H37" s="6"/>
      <c r="I37" s="3"/>
      <c r="J37" s="3"/>
      <c r="K37" s="3"/>
      <c r="L37" s="3"/>
      <c r="M37" s="3"/>
    </row>
    <row r="38" spans="2:13">
      <c r="B38" s="6" t="s">
        <v>9</v>
      </c>
      <c r="C38" s="7"/>
      <c r="D38" s="7"/>
      <c r="E38" s="7"/>
      <c r="F38" s="7"/>
      <c r="H38" s="6"/>
      <c r="I38" s="3"/>
      <c r="J38" s="3"/>
      <c r="K38" s="3"/>
      <c r="L38" s="3"/>
      <c r="M38" s="3"/>
    </row>
    <row r="39" spans="2:13">
      <c r="B39" s="6" t="s">
        <v>9</v>
      </c>
      <c r="C39" s="7"/>
      <c r="D39" s="7"/>
      <c r="E39" s="7"/>
      <c r="F39" s="7"/>
      <c r="H39" s="6"/>
      <c r="I39" s="3"/>
      <c r="J39" s="3"/>
      <c r="K39" s="3"/>
      <c r="L39" s="3"/>
      <c r="M39" s="3"/>
    </row>
    <row r="40" spans="2:13">
      <c r="B40" s="6" t="s">
        <v>9</v>
      </c>
      <c r="C40" s="7"/>
      <c r="D40" s="7"/>
      <c r="E40" s="7"/>
      <c r="F40" s="7"/>
      <c r="H40" s="6"/>
      <c r="I40" s="3"/>
      <c r="J40" s="3"/>
      <c r="K40" s="3"/>
      <c r="L40" s="3"/>
      <c r="M40" s="3"/>
    </row>
    <row r="41" spans="2:13">
      <c r="B41" s="6" t="s">
        <v>9</v>
      </c>
      <c r="C41" s="7"/>
      <c r="D41" s="7"/>
      <c r="E41" s="7"/>
      <c r="F41" s="7"/>
      <c r="H41" s="6"/>
      <c r="I41" s="3"/>
      <c r="J41" s="3"/>
      <c r="K41" s="3"/>
      <c r="L41" s="3"/>
      <c r="M41" s="3"/>
    </row>
    <row r="42" spans="2:13">
      <c r="B42" s="6" t="s">
        <v>9</v>
      </c>
      <c r="C42" s="7"/>
      <c r="D42" s="7"/>
      <c r="E42" s="7"/>
      <c r="F42" s="7"/>
      <c r="H42" s="6"/>
      <c r="I42" s="3"/>
      <c r="J42" s="3"/>
      <c r="K42" s="3"/>
      <c r="L42" s="3"/>
      <c r="M42" s="3"/>
    </row>
    <row r="43" spans="2:13">
      <c r="B43" s="6" t="s">
        <v>9</v>
      </c>
      <c r="C43" s="7"/>
      <c r="D43" s="7"/>
      <c r="E43" s="7"/>
      <c r="F43" s="7"/>
      <c r="H43" s="6"/>
      <c r="I43" s="3"/>
      <c r="J43" s="3"/>
      <c r="K43" s="3"/>
      <c r="L43" s="3"/>
      <c r="M43" s="3"/>
    </row>
    <row r="44" spans="2:13">
      <c r="B44" s="6" t="s">
        <v>9</v>
      </c>
      <c r="C44" s="7"/>
      <c r="D44" s="7"/>
      <c r="E44" s="7"/>
      <c r="F44" s="7"/>
      <c r="H44" s="6"/>
      <c r="I44" s="3"/>
      <c r="J44" s="3"/>
      <c r="K44" s="3"/>
      <c r="L44" s="3"/>
      <c r="M44" s="3"/>
    </row>
    <row r="45" spans="2:13">
      <c r="B45" s="6" t="s">
        <v>9</v>
      </c>
      <c r="C45" s="7"/>
      <c r="D45" s="7"/>
      <c r="E45" s="7"/>
      <c r="F45" s="7"/>
      <c r="H45" s="6"/>
      <c r="I45" s="3"/>
      <c r="J45" s="3"/>
      <c r="K45" s="3"/>
      <c r="L45" s="3"/>
      <c r="M45" s="3"/>
    </row>
    <row r="46" spans="2:13">
      <c r="B46" s="6" t="s">
        <v>9</v>
      </c>
      <c r="C46" s="7"/>
      <c r="D46" s="7"/>
      <c r="E46" s="7"/>
      <c r="F46" s="7"/>
      <c r="H46" s="6"/>
      <c r="I46" s="3"/>
      <c r="J46" s="3"/>
      <c r="K46" s="3"/>
      <c r="L46" s="3"/>
      <c r="M46" s="3"/>
    </row>
    <row r="47" spans="2:13">
      <c r="B47" s="6" t="s">
        <v>9</v>
      </c>
      <c r="C47" s="7"/>
      <c r="D47" s="7"/>
      <c r="E47" s="7"/>
      <c r="F47" s="7"/>
      <c r="H47" s="6"/>
      <c r="I47" s="3"/>
      <c r="J47" s="3"/>
      <c r="K47" s="3"/>
      <c r="L47" s="3"/>
      <c r="M47" s="3"/>
    </row>
    <row r="48" spans="2:13">
      <c r="B48" s="6" t="s">
        <v>9</v>
      </c>
      <c r="C48" s="7"/>
      <c r="D48" s="7"/>
      <c r="E48" s="7"/>
      <c r="F48" s="7"/>
      <c r="H48" s="6"/>
      <c r="I48" s="3"/>
      <c r="J48" s="3"/>
      <c r="K48" s="3"/>
      <c r="L48" s="3"/>
      <c r="M48" s="3"/>
    </row>
    <row r="49" spans="2:13">
      <c r="B49" s="6" t="s">
        <v>9</v>
      </c>
      <c r="C49" s="7"/>
      <c r="D49" s="7"/>
      <c r="E49" s="7"/>
      <c r="F49" s="7"/>
      <c r="H49" s="6"/>
      <c r="I49" s="3"/>
      <c r="J49" s="3"/>
      <c r="K49" s="3"/>
      <c r="L49" s="3"/>
      <c r="M49" s="3"/>
    </row>
    <row r="50" spans="2:13">
      <c r="B50" s="6" t="s">
        <v>9</v>
      </c>
      <c r="C50" s="7"/>
      <c r="D50" s="7"/>
      <c r="E50" s="7"/>
      <c r="F50" s="7"/>
      <c r="H50" s="6"/>
      <c r="I50" s="3"/>
      <c r="J50" s="3"/>
      <c r="K50" s="3"/>
      <c r="L50" s="3"/>
      <c r="M50" s="3"/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6" bestFit="1" customWidth="1"/>
    <col min="2" max="2" width="20" style="6" bestFit="1" customWidth="1"/>
    <col min="3" max="3" width="25.1640625" style="6" bestFit="1" customWidth="1"/>
    <col min="4" max="4" width="20.83203125" style="6" bestFit="1" customWidth="1"/>
    <col min="5" max="5" width="10.1640625" style="6" bestFit="1" customWidth="1"/>
    <col min="6" max="6" width="27.33203125" style="6" bestFit="1" customWidth="1"/>
    <col min="7" max="9" width="5.5" style="7" customWidth="1"/>
    <col min="10" max="10" width="4.5" style="7" customWidth="1"/>
    <col min="11" max="11" width="10.5" style="7" bestFit="1" customWidth="1"/>
    <col min="12" max="12" width="8.5" style="7" bestFit="1" customWidth="1"/>
    <col min="13" max="13" width="19.83203125" style="6" customWidth="1"/>
    <col min="14" max="16384" width="9.1640625" style="3"/>
  </cols>
  <sheetData>
    <row r="1" spans="1:13" s="2" customFormat="1" ht="29" customHeight="1">
      <c r="A1" s="29" t="s">
        <v>291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11</v>
      </c>
      <c r="H3" s="41"/>
      <c r="I3" s="41"/>
      <c r="J3" s="41"/>
      <c r="K3" s="41" t="s">
        <v>138</v>
      </c>
      <c r="L3" s="41" t="s">
        <v>3</v>
      </c>
      <c r="M3" s="43" t="s">
        <v>2</v>
      </c>
    </row>
    <row r="4" spans="1:13" s="1" customFormat="1" ht="21" customHeight="1" thickBot="1">
      <c r="A4" s="38"/>
      <c r="B4" s="48"/>
      <c r="C4" s="40"/>
      <c r="D4" s="40"/>
      <c r="E4" s="40"/>
      <c r="F4" s="40"/>
      <c r="G4" s="5">
        <v>1</v>
      </c>
      <c r="H4" s="5">
        <v>2</v>
      </c>
      <c r="I4" s="5">
        <v>3</v>
      </c>
      <c r="J4" s="5" t="s">
        <v>4</v>
      </c>
      <c r="K4" s="40"/>
      <c r="L4" s="40"/>
      <c r="M4" s="44"/>
    </row>
    <row r="5" spans="1:13" ht="16">
      <c r="A5" s="45" t="s">
        <v>63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0" t="s">
        <v>106</v>
      </c>
      <c r="B6" s="9" t="s">
        <v>146</v>
      </c>
      <c r="C6" s="9" t="s">
        <v>147</v>
      </c>
      <c r="D6" s="9" t="s">
        <v>148</v>
      </c>
      <c r="E6" s="9" t="s">
        <v>325</v>
      </c>
      <c r="F6" s="9" t="s">
        <v>126</v>
      </c>
      <c r="G6" s="21" t="s">
        <v>67</v>
      </c>
      <c r="H6" s="21" t="s">
        <v>69</v>
      </c>
      <c r="I6" s="21" t="s">
        <v>80</v>
      </c>
      <c r="J6" s="10"/>
      <c r="K6" s="10" t="str">
        <f>"230,0"</f>
        <v>230,0</v>
      </c>
      <c r="L6" s="10" t="str">
        <f>"140,7255"</f>
        <v>140,7255</v>
      </c>
      <c r="M6" s="9"/>
    </row>
    <row r="7" spans="1:13">
      <c r="B7" s="6" t="s">
        <v>9</v>
      </c>
    </row>
    <row r="8" spans="1:13">
      <c r="B8" s="7"/>
      <c r="C8" s="7"/>
      <c r="D8" s="7"/>
      <c r="E8" s="7"/>
      <c r="F8" s="7"/>
      <c r="G8" s="6"/>
      <c r="H8" s="3"/>
      <c r="I8" s="3"/>
      <c r="J8" s="3"/>
      <c r="K8" s="3"/>
      <c r="L8" s="3"/>
      <c r="M8" s="3"/>
    </row>
    <row r="9" spans="1:13">
      <c r="B9" s="7"/>
      <c r="C9" s="7"/>
      <c r="D9" s="7"/>
      <c r="E9" s="7"/>
      <c r="F9" s="7"/>
      <c r="G9" s="6"/>
      <c r="H9" s="3"/>
      <c r="I9" s="3"/>
      <c r="J9" s="3"/>
      <c r="K9" s="3"/>
      <c r="L9" s="3"/>
      <c r="M9" s="3"/>
    </row>
    <row r="10" spans="1:13">
      <c r="B10" s="7"/>
      <c r="C10" s="7"/>
      <c r="D10" s="7"/>
      <c r="E10" s="7"/>
      <c r="F10" s="7"/>
      <c r="G10" s="6"/>
      <c r="H10" s="3"/>
      <c r="I10" s="3"/>
      <c r="J10" s="3"/>
      <c r="K10" s="3"/>
      <c r="L10" s="3"/>
      <c r="M10" s="3"/>
    </row>
    <row r="11" spans="1:13">
      <c r="B11" s="7"/>
      <c r="C11" s="7"/>
      <c r="D11" s="7"/>
      <c r="E11" s="7"/>
      <c r="F11" s="7"/>
      <c r="G11" s="6"/>
      <c r="H11" s="3"/>
      <c r="I11" s="3"/>
      <c r="J11" s="3"/>
      <c r="K11" s="3"/>
      <c r="L11" s="3"/>
      <c r="M11" s="3"/>
    </row>
    <row r="12" spans="1:13">
      <c r="B12" s="7"/>
      <c r="C12" s="7"/>
      <c r="D12" s="7"/>
      <c r="E12" s="7"/>
      <c r="F12" s="7"/>
      <c r="G12" s="6"/>
      <c r="H12" s="3"/>
      <c r="I12" s="3"/>
      <c r="J12" s="3"/>
      <c r="K12" s="3"/>
      <c r="L12" s="3"/>
      <c r="M12" s="3"/>
    </row>
    <row r="13" spans="1:13">
      <c r="B13" s="7"/>
      <c r="C13" s="7"/>
      <c r="D13" s="7"/>
      <c r="E13" s="7"/>
      <c r="F13" s="7"/>
      <c r="G13" s="6"/>
      <c r="H13" s="3"/>
      <c r="I13" s="3"/>
      <c r="J13" s="3"/>
      <c r="K13" s="3"/>
      <c r="L13" s="3"/>
      <c r="M13" s="3"/>
    </row>
    <row r="14" spans="1:13">
      <c r="B14" s="7"/>
      <c r="C14" s="7"/>
      <c r="D14" s="7"/>
      <c r="E14" s="7"/>
      <c r="F14" s="7"/>
      <c r="G14" s="6"/>
      <c r="H14" s="3"/>
      <c r="I14" s="3"/>
      <c r="J14" s="3"/>
      <c r="K14" s="3"/>
      <c r="L14" s="3"/>
      <c r="M14" s="3"/>
    </row>
    <row r="15" spans="1:13">
      <c r="B15" s="7"/>
      <c r="C15" s="7"/>
      <c r="D15" s="7"/>
      <c r="E15" s="7"/>
      <c r="F15" s="7"/>
      <c r="G15" s="6"/>
      <c r="H15" s="3"/>
      <c r="I15" s="3"/>
      <c r="J15" s="3"/>
      <c r="K15" s="3"/>
      <c r="L15" s="3"/>
      <c r="M15" s="3"/>
    </row>
    <row r="16" spans="1:13">
      <c r="B16" s="7"/>
      <c r="C16" s="7"/>
      <c r="D16" s="7"/>
      <c r="E16" s="7"/>
      <c r="F16" s="7"/>
      <c r="G16" s="6"/>
      <c r="H16" s="3"/>
      <c r="I16" s="3"/>
      <c r="J16" s="3"/>
      <c r="K16" s="3"/>
      <c r="L16" s="3"/>
      <c r="M16" s="3"/>
    </row>
    <row r="17" spans="2:13">
      <c r="B17" s="7"/>
      <c r="C17" s="7"/>
      <c r="D17" s="7"/>
      <c r="E17" s="7"/>
      <c r="F17" s="7"/>
      <c r="G17" s="6"/>
      <c r="H17" s="3"/>
      <c r="I17" s="3"/>
      <c r="J17" s="3"/>
      <c r="K17" s="3"/>
      <c r="L17" s="3"/>
      <c r="M17" s="3"/>
    </row>
    <row r="18" spans="2:13">
      <c r="B18" s="7"/>
      <c r="C18" s="7"/>
      <c r="D18" s="7"/>
      <c r="E18" s="7"/>
      <c r="F18" s="7"/>
      <c r="G18" s="6"/>
      <c r="H18" s="3"/>
      <c r="I18" s="3"/>
      <c r="J18" s="3"/>
      <c r="K18" s="3"/>
      <c r="L18" s="3"/>
      <c r="M18" s="3"/>
    </row>
    <row r="19" spans="2:13">
      <c r="B19" s="7"/>
      <c r="C19" s="7"/>
      <c r="D19" s="7"/>
      <c r="E19" s="7"/>
      <c r="F19" s="7"/>
      <c r="G19" s="6"/>
      <c r="H19" s="3"/>
      <c r="I19" s="3"/>
      <c r="J19" s="3"/>
      <c r="K19" s="3"/>
      <c r="L19" s="3"/>
      <c r="M19" s="3"/>
    </row>
    <row r="20" spans="2:13">
      <c r="B20" s="7"/>
      <c r="C20" s="7"/>
      <c r="D20" s="7"/>
      <c r="E20" s="7"/>
      <c r="F20" s="7"/>
      <c r="G20" s="6"/>
      <c r="H20" s="3"/>
      <c r="I20" s="3"/>
      <c r="J20" s="3"/>
      <c r="K20" s="3"/>
      <c r="L20" s="3"/>
      <c r="M20" s="3"/>
    </row>
    <row r="21" spans="2:13">
      <c r="B21" s="7"/>
      <c r="C21" s="7"/>
      <c r="D21" s="7"/>
      <c r="E21" s="7"/>
      <c r="F21" s="7"/>
      <c r="G21" s="6"/>
      <c r="H21" s="3"/>
      <c r="I21" s="3"/>
      <c r="J21" s="3"/>
      <c r="K21" s="3"/>
      <c r="L21" s="3"/>
      <c r="M21" s="3"/>
    </row>
    <row r="22" spans="2:13">
      <c r="B22" s="7"/>
      <c r="C22" s="7"/>
      <c r="D22" s="7"/>
      <c r="E22" s="7"/>
      <c r="F22" s="7"/>
      <c r="G22" s="6"/>
      <c r="H22" s="3"/>
      <c r="I22" s="3"/>
      <c r="J22" s="3"/>
      <c r="K22" s="3"/>
      <c r="L22" s="3"/>
      <c r="M22" s="3"/>
    </row>
    <row r="23" spans="2:13">
      <c r="B23" s="7"/>
      <c r="C23" s="7"/>
      <c r="D23" s="7"/>
      <c r="E23" s="7"/>
      <c r="F23" s="7"/>
      <c r="G23" s="6"/>
      <c r="H23" s="3"/>
      <c r="I23" s="3"/>
      <c r="J23" s="3"/>
      <c r="K23" s="3"/>
      <c r="L23" s="3"/>
      <c r="M23" s="3"/>
    </row>
    <row r="24" spans="2:13">
      <c r="B24" s="7"/>
      <c r="C24" s="7"/>
      <c r="D24" s="7"/>
      <c r="E24" s="7"/>
      <c r="F24" s="7"/>
      <c r="G24" s="6"/>
      <c r="H24" s="3"/>
      <c r="I24" s="3"/>
      <c r="J24" s="3"/>
      <c r="K24" s="3"/>
      <c r="L24" s="3"/>
      <c r="M24" s="3"/>
    </row>
    <row r="25" spans="2:13">
      <c r="B25" s="7"/>
      <c r="C25" s="7"/>
      <c r="D25" s="7"/>
      <c r="E25" s="7"/>
      <c r="F25" s="7"/>
      <c r="G25" s="6"/>
      <c r="H25" s="3"/>
      <c r="I25" s="3"/>
      <c r="J25" s="3"/>
      <c r="K25" s="3"/>
      <c r="L25" s="3"/>
      <c r="M25" s="3"/>
    </row>
    <row r="26" spans="2:13">
      <c r="B26" s="7"/>
      <c r="C26" s="7"/>
      <c r="D26" s="7"/>
      <c r="E26" s="7"/>
      <c r="F26" s="7"/>
      <c r="G26" s="6"/>
      <c r="H26" s="3"/>
      <c r="I26" s="3"/>
      <c r="J26" s="3"/>
      <c r="K26" s="3"/>
      <c r="L26" s="3"/>
      <c r="M26" s="3"/>
    </row>
    <row r="27" spans="2:13">
      <c r="B27" s="7"/>
      <c r="C27" s="7"/>
      <c r="D27" s="7"/>
      <c r="E27" s="7"/>
      <c r="F27" s="7"/>
      <c r="G27" s="6"/>
      <c r="H27" s="3"/>
      <c r="I27" s="3"/>
      <c r="J27" s="3"/>
      <c r="K27" s="3"/>
      <c r="L27" s="3"/>
      <c r="M27" s="3"/>
    </row>
    <row r="28" spans="2:13">
      <c r="B28" s="7"/>
      <c r="C28" s="7"/>
      <c r="D28" s="7"/>
      <c r="E28" s="7"/>
      <c r="F28" s="7"/>
      <c r="G28" s="6"/>
      <c r="H28" s="3"/>
      <c r="I28" s="3"/>
      <c r="J28" s="3"/>
      <c r="K28" s="3"/>
      <c r="L28" s="3"/>
      <c r="M28" s="3"/>
    </row>
    <row r="29" spans="2:13">
      <c r="B29" s="7"/>
      <c r="C29" s="7"/>
      <c r="D29" s="7"/>
      <c r="E29" s="7"/>
      <c r="F29" s="7"/>
      <c r="G29" s="6"/>
      <c r="H29" s="3"/>
      <c r="I29" s="3"/>
      <c r="J29" s="3"/>
      <c r="K29" s="3"/>
      <c r="L29" s="3"/>
      <c r="M29" s="3"/>
    </row>
    <row r="30" spans="2:13">
      <c r="B30" s="7"/>
      <c r="C30" s="7"/>
      <c r="D30" s="7"/>
      <c r="E30" s="7"/>
      <c r="F30" s="7"/>
      <c r="G30" s="6"/>
      <c r="H30" s="3"/>
      <c r="I30" s="3"/>
      <c r="J30" s="3"/>
      <c r="K30" s="3"/>
      <c r="L30" s="3"/>
      <c r="M30" s="3"/>
    </row>
    <row r="31" spans="2:13">
      <c r="B31" s="7"/>
      <c r="C31" s="7"/>
      <c r="D31" s="7"/>
      <c r="E31" s="7"/>
      <c r="F31" s="7"/>
      <c r="G31" s="6"/>
      <c r="H31" s="3"/>
      <c r="I31" s="3"/>
      <c r="J31" s="3"/>
      <c r="K31" s="3"/>
      <c r="L31" s="3"/>
      <c r="M31" s="3"/>
    </row>
    <row r="32" spans="2:13">
      <c r="B32" s="7"/>
      <c r="C32" s="7"/>
      <c r="D32" s="7"/>
      <c r="E32" s="7"/>
      <c r="F32" s="7"/>
      <c r="G32" s="6"/>
      <c r="H32" s="3"/>
      <c r="I32" s="3"/>
      <c r="J32" s="3"/>
      <c r="K32" s="3"/>
      <c r="L32" s="3"/>
      <c r="M32" s="3"/>
    </row>
    <row r="33" spans="2:13">
      <c r="B33" s="7"/>
      <c r="C33" s="7"/>
      <c r="D33" s="7"/>
      <c r="E33" s="7"/>
      <c r="F33" s="7"/>
      <c r="G33" s="6"/>
      <c r="H33" s="3"/>
      <c r="I33" s="3"/>
      <c r="J33" s="3"/>
      <c r="K33" s="3"/>
      <c r="L33" s="3"/>
      <c r="M33" s="3"/>
    </row>
    <row r="34" spans="2:13">
      <c r="B34" s="7"/>
      <c r="C34" s="7"/>
      <c r="D34" s="7"/>
      <c r="E34" s="7"/>
      <c r="F34" s="7"/>
      <c r="G34" s="6"/>
      <c r="H34" s="3"/>
      <c r="I34" s="3"/>
      <c r="J34" s="3"/>
      <c r="K34" s="3"/>
      <c r="L34" s="3"/>
      <c r="M34" s="3"/>
    </row>
    <row r="35" spans="2:13">
      <c r="B35" s="7"/>
      <c r="C35" s="7"/>
      <c r="D35" s="7"/>
      <c r="E35" s="7"/>
      <c r="F35" s="7"/>
      <c r="G35" s="6"/>
      <c r="H35" s="3"/>
      <c r="I35" s="3"/>
      <c r="J35" s="3"/>
      <c r="K35" s="3"/>
      <c r="L35" s="3"/>
      <c r="M35" s="3"/>
    </row>
    <row r="36" spans="2:13">
      <c r="B36" s="7"/>
      <c r="C36" s="7"/>
      <c r="D36" s="7"/>
      <c r="E36" s="7"/>
      <c r="F36" s="7"/>
      <c r="G36" s="6"/>
      <c r="H36" s="3"/>
      <c r="I36" s="3"/>
      <c r="J36" s="3"/>
      <c r="K36" s="3"/>
      <c r="L36" s="3"/>
      <c r="M36" s="3"/>
    </row>
    <row r="37" spans="2:13">
      <c r="B37" s="7"/>
      <c r="C37" s="7"/>
      <c r="D37" s="7"/>
      <c r="E37" s="7"/>
      <c r="F37" s="7"/>
      <c r="G37" s="6"/>
      <c r="H37" s="3"/>
      <c r="I37" s="3"/>
      <c r="J37" s="3"/>
      <c r="K37" s="3"/>
      <c r="L37" s="3"/>
      <c r="M37" s="3"/>
    </row>
    <row r="38" spans="2:13">
      <c r="B38" s="7"/>
      <c r="C38" s="7"/>
      <c r="D38" s="7"/>
      <c r="E38" s="7"/>
      <c r="F38" s="7"/>
      <c r="G38" s="6"/>
      <c r="H38" s="3"/>
      <c r="I38" s="3"/>
      <c r="J38" s="3"/>
      <c r="K38" s="3"/>
      <c r="L38" s="3"/>
      <c r="M38" s="3"/>
    </row>
    <row r="39" spans="2:13">
      <c r="B39" s="7"/>
      <c r="C39" s="7"/>
      <c r="D39" s="7"/>
      <c r="E39" s="7"/>
      <c r="F39" s="7"/>
      <c r="G39" s="6"/>
      <c r="H39" s="3"/>
      <c r="I39" s="3"/>
      <c r="J39" s="3"/>
      <c r="K39" s="3"/>
      <c r="L39" s="3"/>
      <c r="M39" s="3"/>
    </row>
    <row r="40" spans="2:13">
      <c r="B40" s="7"/>
      <c r="C40" s="7"/>
      <c r="D40" s="7"/>
      <c r="E40" s="7"/>
      <c r="F40" s="7"/>
      <c r="G40" s="6"/>
      <c r="H40" s="3"/>
      <c r="I40" s="3"/>
      <c r="J40" s="3"/>
      <c r="K40" s="3"/>
      <c r="L40" s="3"/>
      <c r="M40" s="3"/>
    </row>
    <row r="41" spans="2:13">
      <c r="B41" s="7"/>
      <c r="C41" s="7"/>
      <c r="D41" s="7"/>
      <c r="E41" s="7"/>
      <c r="F41" s="7"/>
      <c r="G41" s="6"/>
      <c r="H41" s="3"/>
      <c r="I41" s="3"/>
      <c r="J41" s="3"/>
      <c r="K41" s="3"/>
      <c r="L41" s="3"/>
      <c r="M41" s="3"/>
    </row>
    <row r="42" spans="2:13">
      <c r="B42" s="7"/>
      <c r="C42" s="7"/>
      <c r="D42" s="7"/>
      <c r="E42" s="7"/>
      <c r="F42" s="7"/>
      <c r="G42" s="6"/>
      <c r="H42" s="3"/>
      <c r="I42" s="3"/>
      <c r="J42" s="3"/>
      <c r="K42" s="3"/>
      <c r="L42" s="3"/>
      <c r="M42" s="3"/>
    </row>
    <row r="43" spans="2:13">
      <c r="B43" s="7"/>
      <c r="C43" s="7"/>
      <c r="D43" s="7"/>
      <c r="E43" s="7"/>
      <c r="F43" s="7"/>
      <c r="G43" s="6"/>
      <c r="H43" s="3"/>
      <c r="I43" s="3"/>
      <c r="J43" s="3"/>
      <c r="K43" s="3"/>
      <c r="L43" s="3"/>
      <c r="M43" s="3"/>
    </row>
    <row r="44" spans="2:13">
      <c r="B44" s="7"/>
      <c r="C44" s="7"/>
      <c r="D44" s="7"/>
      <c r="E44" s="7"/>
      <c r="F44" s="7"/>
      <c r="G44" s="6"/>
      <c r="H44" s="3"/>
      <c r="I44" s="3"/>
      <c r="J44" s="3"/>
      <c r="K44" s="3"/>
      <c r="L44" s="3"/>
      <c r="M44" s="3"/>
    </row>
    <row r="45" spans="2:13">
      <c r="B45" s="7"/>
      <c r="C45" s="7"/>
      <c r="D45" s="7"/>
      <c r="E45" s="7"/>
      <c r="F45" s="7"/>
      <c r="G45" s="6"/>
      <c r="H45" s="3"/>
      <c r="I45" s="3"/>
      <c r="J45" s="3"/>
      <c r="K45" s="3"/>
      <c r="L45" s="3"/>
      <c r="M45" s="3"/>
    </row>
    <row r="46" spans="2:13">
      <c r="B46" s="7"/>
      <c r="C46" s="7"/>
      <c r="D46" s="7"/>
      <c r="E46" s="7"/>
      <c r="F46" s="7"/>
      <c r="G46" s="6"/>
      <c r="H46" s="3"/>
      <c r="I46" s="3"/>
      <c r="J46" s="3"/>
      <c r="K46" s="3"/>
      <c r="L46" s="3"/>
      <c r="M46" s="3"/>
    </row>
    <row r="47" spans="2:13">
      <c r="B47" s="7"/>
      <c r="C47" s="7"/>
      <c r="D47" s="7"/>
      <c r="E47" s="7"/>
      <c r="F47" s="7"/>
      <c r="G47" s="6"/>
      <c r="H47" s="3"/>
      <c r="I47" s="3"/>
      <c r="J47" s="3"/>
      <c r="K47" s="3"/>
      <c r="L47" s="3"/>
      <c r="M47" s="3"/>
    </row>
    <row r="48" spans="2:13">
      <c r="B48" s="7"/>
      <c r="C48" s="7"/>
      <c r="D48" s="7"/>
      <c r="E48" s="7"/>
      <c r="F48" s="7"/>
      <c r="G48" s="6"/>
      <c r="H48" s="3"/>
      <c r="I48" s="3"/>
      <c r="J48" s="3"/>
      <c r="K48" s="3"/>
      <c r="L48" s="3"/>
      <c r="M48" s="3"/>
    </row>
    <row r="49" spans="2:13">
      <c r="B49" s="7"/>
      <c r="C49" s="7"/>
      <c r="D49" s="7"/>
      <c r="E49" s="7"/>
      <c r="F49" s="7"/>
      <c r="G49" s="6"/>
      <c r="H49" s="3"/>
      <c r="I49" s="3"/>
      <c r="J49" s="3"/>
      <c r="K49" s="3"/>
      <c r="L49" s="3"/>
      <c r="M49" s="3"/>
    </row>
    <row r="50" spans="2:13">
      <c r="B50" s="7"/>
      <c r="C50" s="7"/>
      <c r="D50" s="7"/>
      <c r="E50" s="7"/>
      <c r="F50" s="7"/>
      <c r="G50" s="6"/>
      <c r="H50" s="3"/>
      <c r="I50" s="3"/>
      <c r="J50" s="3"/>
      <c r="K50" s="3"/>
      <c r="L50" s="3"/>
      <c r="M50" s="3"/>
    </row>
    <row r="51" spans="2:13">
      <c r="B51" s="7"/>
      <c r="C51" s="7"/>
      <c r="D51" s="7"/>
      <c r="E51" s="7"/>
      <c r="F51" s="7"/>
      <c r="G51" s="6"/>
      <c r="H51" s="3"/>
      <c r="I51" s="3"/>
      <c r="J51" s="3"/>
      <c r="K51" s="3"/>
      <c r="L51" s="3"/>
      <c r="M51" s="3"/>
    </row>
    <row r="52" spans="2:13">
      <c r="B52" s="7"/>
      <c r="C52" s="7"/>
      <c r="D52" s="7"/>
      <c r="E52" s="7"/>
      <c r="F52" s="7"/>
      <c r="G52" s="6"/>
      <c r="H52" s="3"/>
      <c r="I52" s="3"/>
      <c r="J52" s="3"/>
      <c r="K52" s="3"/>
      <c r="L52" s="3"/>
      <c r="M52" s="3"/>
    </row>
    <row r="53" spans="2:13">
      <c r="B53" s="7"/>
      <c r="C53" s="7"/>
      <c r="D53" s="7"/>
      <c r="E53" s="7"/>
      <c r="F53" s="7"/>
      <c r="G53" s="6"/>
      <c r="H53" s="3"/>
      <c r="I53" s="3"/>
      <c r="J53" s="3"/>
      <c r="K53" s="3"/>
      <c r="L53" s="3"/>
      <c r="M53" s="3"/>
    </row>
    <row r="54" spans="2:13">
      <c r="B54" s="7"/>
      <c r="C54" s="7"/>
      <c r="D54" s="7"/>
      <c r="E54" s="7"/>
      <c r="F54" s="7"/>
      <c r="G54" s="6"/>
      <c r="H54" s="3"/>
      <c r="I54" s="3"/>
      <c r="J54" s="3"/>
      <c r="K54" s="3"/>
      <c r="L54" s="3"/>
      <c r="M54" s="3"/>
    </row>
    <row r="55" spans="2:13">
      <c r="B55" s="7"/>
      <c r="C55" s="7"/>
      <c r="D55" s="7"/>
      <c r="E55" s="7"/>
      <c r="F55" s="7"/>
      <c r="G55" s="6"/>
      <c r="H55" s="3"/>
      <c r="I55" s="3"/>
      <c r="J55" s="3"/>
      <c r="K55" s="3"/>
      <c r="L55" s="3"/>
      <c r="M55" s="3"/>
    </row>
    <row r="56" spans="2:13">
      <c r="B56" s="7"/>
      <c r="C56" s="7"/>
      <c r="D56" s="7"/>
      <c r="E56" s="7"/>
      <c r="F56" s="7"/>
      <c r="G56" s="6"/>
      <c r="H56" s="3"/>
      <c r="I56" s="3"/>
      <c r="J56" s="3"/>
      <c r="K56" s="3"/>
      <c r="L56" s="3"/>
      <c r="M56" s="3"/>
    </row>
    <row r="57" spans="2:13">
      <c r="B57" s="7"/>
      <c r="C57" s="7"/>
      <c r="D57" s="7"/>
      <c r="E57" s="7"/>
      <c r="F57" s="7"/>
      <c r="G57" s="6"/>
      <c r="H57" s="3"/>
      <c r="I57" s="3"/>
      <c r="J57" s="3"/>
      <c r="K57" s="3"/>
      <c r="L57" s="3"/>
      <c r="M57" s="3"/>
    </row>
    <row r="58" spans="2:13">
      <c r="B58" s="7"/>
      <c r="C58" s="7"/>
      <c r="D58" s="7"/>
      <c r="E58" s="7"/>
      <c r="F58" s="7"/>
      <c r="G58" s="6"/>
      <c r="H58" s="3"/>
      <c r="I58" s="3"/>
      <c r="J58" s="3"/>
      <c r="K58" s="3"/>
      <c r="L58" s="3"/>
      <c r="M58" s="3"/>
    </row>
    <row r="59" spans="2:13">
      <c r="B59" s="7"/>
      <c r="C59" s="7"/>
      <c r="D59" s="7"/>
      <c r="E59" s="7"/>
      <c r="F59" s="7"/>
      <c r="G59" s="6"/>
      <c r="H59" s="3"/>
      <c r="I59" s="3"/>
      <c r="J59" s="3"/>
      <c r="K59" s="3"/>
      <c r="L59" s="3"/>
      <c r="M59" s="3"/>
    </row>
    <row r="60" spans="2:13">
      <c r="B60" s="7"/>
      <c r="C60" s="7"/>
      <c r="D60" s="7"/>
      <c r="E60" s="7"/>
      <c r="F60" s="7"/>
      <c r="G60" s="6"/>
      <c r="H60" s="3"/>
      <c r="I60" s="3"/>
      <c r="J60" s="3"/>
      <c r="K60" s="3"/>
      <c r="L60" s="3"/>
      <c r="M60" s="3"/>
    </row>
    <row r="61" spans="2:13">
      <c r="B61" s="7"/>
      <c r="C61" s="7"/>
      <c r="D61" s="7"/>
      <c r="E61" s="7"/>
      <c r="F61" s="7"/>
      <c r="G61" s="6"/>
      <c r="H61" s="3"/>
      <c r="I61" s="3"/>
      <c r="J61" s="3"/>
      <c r="K61" s="3"/>
      <c r="L61" s="3"/>
      <c r="M61" s="3"/>
    </row>
    <row r="62" spans="2:13">
      <c r="B62" s="7"/>
      <c r="C62" s="7"/>
      <c r="D62" s="7"/>
      <c r="E62" s="7"/>
      <c r="F62" s="7"/>
      <c r="G62" s="6"/>
      <c r="H62" s="3"/>
      <c r="I62" s="3"/>
      <c r="J62" s="3"/>
      <c r="K62" s="3"/>
      <c r="L62" s="3"/>
      <c r="M62" s="3"/>
    </row>
    <row r="63" spans="2:13">
      <c r="B63" s="7"/>
      <c r="C63" s="7"/>
      <c r="D63" s="7"/>
      <c r="E63" s="7"/>
      <c r="F63" s="7"/>
      <c r="G63" s="6"/>
      <c r="H63" s="3"/>
      <c r="I63" s="3"/>
      <c r="J63" s="3"/>
      <c r="K63" s="3"/>
      <c r="L63" s="3"/>
      <c r="M63" s="3"/>
    </row>
    <row r="64" spans="2:13">
      <c r="B64" s="7"/>
      <c r="C64" s="7"/>
      <c r="D64" s="7"/>
      <c r="E64" s="7"/>
      <c r="F64" s="7"/>
      <c r="G64" s="6"/>
      <c r="H64" s="3"/>
      <c r="I64" s="3"/>
      <c r="J64" s="3"/>
      <c r="K64" s="3"/>
      <c r="L64" s="3"/>
      <c r="M64" s="3"/>
    </row>
    <row r="65" spans="2:13">
      <c r="B65" s="7"/>
      <c r="C65" s="7"/>
      <c r="D65" s="7"/>
      <c r="E65" s="7"/>
      <c r="F65" s="7"/>
      <c r="G65" s="6"/>
      <c r="H65" s="3"/>
      <c r="I65" s="3"/>
      <c r="J65" s="3"/>
      <c r="K65" s="3"/>
      <c r="L65" s="3"/>
      <c r="M65" s="3"/>
    </row>
    <row r="66" spans="2:13">
      <c r="B66" s="7"/>
      <c r="C66" s="7"/>
      <c r="D66" s="7"/>
      <c r="E66" s="7"/>
      <c r="F66" s="7"/>
      <c r="G66" s="6"/>
      <c r="H66" s="3"/>
      <c r="I66" s="3"/>
      <c r="J66" s="3"/>
      <c r="K66" s="3"/>
      <c r="L66" s="3"/>
      <c r="M66" s="3"/>
    </row>
    <row r="67" spans="2:13">
      <c r="B67" s="7"/>
      <c r="C67" s="7"/>
      <c r="D67" s="7"/>
      <c r="E67" s="7"/>
      <c r="F67" s="7"/>
      <c r="G67" s="6"/>
      <c r="H67" s="3"/>
      <c r="I67" s="3"/>
      <c r="J67" s="3"/>
      <c r="K67" s="3"/>
      <c r="L67" s="3"/>
      <c r="M67" s="3"/>
    </row>
    <row r="68" spans="2:13">
      <c r="B68" s="7"/>
      <c r="C68" s="7"/>
      <c r="D68" s="7"/>
      <c r="E68" s="7"/>
      <c r="F68" s="7"/>
      <c r="G68" s="6"/>
      <c r="H68" s="3"/>
      <c r="I68" s="3"/>
      <c r="J68" s="3"/>
      <c r="K68" s="3"/>
      <c r="L68" s="3"/>
      <c r="M68" s="3"/>
    </row>
    <row r="69" spans="2:13">
      <c r="B69" s="7"/>
      <c r="C69" s="7"/>
      <c r="D69" s="7"/>
      <c r="E69" s="7"/>
      <c r="F69" s="7"/>
      <c r="G69" s="6"/>
      <c r="H69" s="3"/>
      <c r="I69" s="3"/>
      <c r="J69" s="3"/>
      <c r="K69" s="3"/>
      <c r="L69" s="3"/>
      <c r="M69" s="3"/>
    </row>
    <row r="70" spans="2:13">
      <c r="B70" s="7"/>
      <c r="C70" s="7"/>
      <c r="D70" s="7"/>
      <c r="E70" s="7"/>
      <c r="F70" s="7"/>
      <c r="G70" s="6"/>
      <c r="H70" s="3"/>
      <c r="I70" s="3"/>
      <c r="J70" s="3"/>
      <c r="K70" s="3"/>
      <c r="L70" s="3"/>
      <c r="M70" s="3"/>
    </row>
    <row r="71" spans="2:13">
      <c r="B71" s="7"/>
      <c r="C71" s="7"/>
      <c r="D71" s="7"/>
      <c r="E71" s="7"/>
      <c r="F71" s="7"/>
      <c r="G71" s="6"/>
      <c r="H71" s="3"/>
      <c r="I71" s="3"/>
      <c r="J71" s="3"/>
      <c r="K71" s="3"/>
      <c r="L71" s="3"/>
      <c r="M71" s="3"/>
    </row>
    <row r="72" spans="2:13">
      <c r="B72" s="7"/>
      <c r="C72" s="7"/>
      <c r="D72" s="7"/>
      <c r="E72" s="7"/>
      <c r="F72" s="7"/>
      <c r="G72" s="6"/>
      <c r="H72" s="3"/>
      <c r="I72" s="3"/>
      <c r="J72" s="3"/>
      <c r="K72" s="3"/>
      <c r="L72" s="3"/>
      <c r="M72" s="3"/>
    </row>
    <row r="73" spans="2:13">
      <c r="B73" s="7"/>
      <c r="C73" s="7"/>
      <c r="D73" s="7"/>
      <c r="E73" s="7"/>
      <c r="F73" s="7"/>
      <c r="G73" s="6"/>
      <c r="H73" s="3"/>
      <c r="I73" s="3"/>
      <c r="J73" s="3"/>
      <c r="K73" s="3"/>
      <c r="L73" s="3"/>
      <c r="M73" s="3"/>
    </row>
    <row r="74" spans="2:13">
      <c r="B74" s="7"/>
      <c r="C74" s="7"/>
      <c r="D74" s="7"/>
      <c r="E74" s="7"/>
      <c r="F74" s="7"/>
      <c r="G74" s="6"/>
      <c r="H74" s="3"/>
      <c r="I74" s="3"/>
      <c r="J74" s="3"/>
      <c r="K74" s="3"/>
      <c r="L74" s="3"/>
      <c r="M74" s="3"/>
    </row>
    <row r="75" spans="2:13">
      <c r="B75" s="7"/>
      <c r="C75" s="7"/>
      <c r="D75" s="7"/>
      <c r="E75" s="7"/>
      <c r="F75" s="7"/>
      <c r="G75" s="6"/>
      <c r="H75" s="3"/>
      <c r="I75" s="3"/>
      <c r="J75" s="3"/>
      <c r="K75" s="3"/>
      <c r="L75" s="3"/>
      <c r="M75" s="3"/>
    </row>
    <row r="76" spans="2:13">
      <c r="B76" s="7"/>
      <c r="C76" s="7"/>
      <c r="D76" s="7"/>
      <c r="E76" s="7"/>
      <c r="F76" s="7"/>
      <c r="G76" s="6"/>
      <c r="H76" s="3"/>
      <c r="I76" s="3"/>
      <c r="J76" s="3"/>
      <c r="K76" s="3"/>
      <c r="L76" s="3"/>
      <c r="M76" s="3"/>
    </row>
    <row r="77" spans="2:13">
      <c r="B77" s="7"/>
      <c r="C77" s="7"/>
      <c r="D77" s="7"/>
      <c r="E77" s="7"/>
      <c r="F77" s="7"/>
      <c r="G77" s="6"/>
      <c r="H77" s="3"/>
      <c r="I77" s="3"/>
      <c r="J77" s="3"/>
      <c r="K77" s="3"/>
      <c r="L77" s="3"/>
      <c r="M77" s="3"/>
    </row>
    <row r="78" spans="2:13">
      <c r="B78" s="7"/>
      <c r="C78" s="7"/>
      <c r="D78" s="7"/>
      <c r="E78" s="7"/>
      <c r="F78" s="7"/>
      <c r="G78" s="6"/>
      <c r="H78" s="3"/>
      <c r="I78" s="3"/>
      <c r="J78" s="3"/>
      <c r="K78" s="3"/>
      <c r="L78" s="3"/>
      <c r="M78" s="3"/>
    </row>
    <row r="79" spans="2:13">
      <c r="B79" s="7"/>
      <c r="C79" s="7"/>
      <c r="D79" s="7"/>
      <c r="E79" s="7"/>
      <c r="F79" s="7"/>
      <c r="G79" s="6"/>
      <c r="H79" s="3"/>
      <c r="I79" s="3"/>
      <c r="J79" s="3"/>
      <c r="K79" s="3"/>
      <c r="L79" s="3"/>
      <c r="M79" s="3"/>
    </row>
    <row r="80" spans="2:13">
      <c r="B80" s="7"/>
      <c r="C80" s="7"/>
      <c r="D80" s="7"/>
      <c r="E80" s="7"/>
      <c r="F80" s="7"/>
      <c r="G80" s="6"/>
      <c r="H80" s="3"/>
      <c r="I80" s="3"/>
      <c r="J80" s="3"/>
      <c r="K80" s="3"/>
      <c r="L80" s="3"/>
      <c r="M80" s="3"/>
    </row>
    <row r="81" spans="2:13">
      <c r="B81" s="7"/>
      <c r="C81" s="7"/>
      <c r="D81" s="7"/>
      <c r="E81" s="7"/>
      <c r="F81" s="7"/>
      <c r="G81" s="6"/>
      <c r="H81" s="3"/>
      <c r="I81" s="3"/>
      <c r="J81" s="3"/>
      <c r="K81" s="3"/>
      <c r="L81" s="3"/>
      <c r="M81" s="3"/>
    </row>
    <row r="82" spans="2:13">
      <c r="B82" s="7"/>
      <c r="C82" s="7"/>
      <c r="D82" s="7"/>
      <c r="E82" s="7"/>
      <c r="F82" s="7"/>
      <c r="G82" s="6"/>
      <c r="H82" s="3"/>
      <c r="I82" s="3"/>
      <c r="J82" s="3"/>
      <c r="K82" s="3"/>
      <c r="L82" s="3"/>
      <c r="M82" s="3"/>
    </row>
    <row r="83" spans="2:13">
      <c r="B83" s="7"/>
      <c r="C83" s="7"/>
      <c r="D83" s="7"/>
      <c r="E83" s="7"/>
      <c r="F83" s="7"/>
      <c r="G83" s="6"/>
      <c r="H83" s="3"/>
      <c r="I83" s="3"/>
      <c r="J83" s="3"/>
      <c r="K83" s="3"/>
      <c r="L83" s="3"/>
      <c r="M83" s="3"/>
    </row>
    <row r="84" spans="2:13">
      <c r="B84" s="7"/>
      <c r="C84" s="7"/>
      <c r="D84" s="7"/>
      <c r="E84" s="7"/>
      <c r="F84" s="7"/>
      <c r="G84" s="6"/>
      <c r="H84" s="3"/>
      <c r="I84" s="3"/>
      <c r="J84" s="3"/>
      <c r="K84" s="3"/>
      <c r="L84" s="3"/>
      <c r="M84" s="3"/>
    </row>
    <row r="85" spans="2:13">
      <c r="B85" s="7"/>
      <c r="C85" s="7"/>
      <c r="D85" s="7"/>
      <c r="E85" s="7"/>
      <c r="F85" s="7"/>
      <c r="G85" s="6"/>
      <c r="H85" s="3"/>
      <c r="I85" s="3"/>
      <c r="J85" s="3"/>
      <c r="K85" s="3"/>
      <c r="L85" s="3"/>
      <c r="M85" s="3"/>
    </row>
    <row r="86" spans="2:13">
      <c r="B86" s="7"/>
      <c r="C86" s="7"/>
      <c r="D86" s="7"/>
      <c r="E86" s="7"/>
      <c r="F86" s="7"/>
      <c r="G86" s="6"/>
      <c r="H86" s="3"/>
      <c r="I86" s="3"/>
      <c r="J86" s="3"/>
      <c r="K86" s="3"/>
      <c r="L86" s="3"/>
      <c r="M86" s="3"/>
    </row>
    <row r="87" spans="2:13">
      <c r="B87" s="7"/>
      <c r="C87" s="7"/>
      <c r="D87" s="7"/>
      <c r="E87" s="7"/>
      <c r="F87" s="7"/>
      <c r="G87" s="6"/>
      <c r="H87" s="3"/>
      <c r="I87" s="3"/>
      <c r="J87" s="3"/>
      <c r="K87" s="3"/>
      <c r="L87" s="3"/>
      <c r="M87" s="3"/>
    </row>
    <row r="88" spans="2:13">
      <c r="B88" s="7"/>
      <c r="C88" s="7"/>
      <c r="D88" s="7"/>
      <c r="E88" s="7"/>
      <c r="F88" s="7"/>
      <c r="G88" s="6"/>
      <c r="H88" s="3"/>
      <c r="I88" s="3"/>
      <c r="J88" s="3"/>
      <c r="K88" s="3"/>
      <c r="L88" s="3"/>
      <c r="M88" s="3"/>
    </row>
    <row r="89" spans="2:13">
      <c r="B89" s="7"/>
      <c r="C89" s="7"/>
      <c r="D89" s="7"/>
      <c r="E89" s="7"/>
      <c r="F89" s="7"/>
      <c r="G89" s="6"/>
      <c r="H89" s="3"/>
      <c r="I89" s="3"/>
      <c r="J89" s="3"/>
      <c r="K89" s="3"/>
      <c r="L89" s="3"/>
      <c r="M89" s="3"/>
    </row>
    <row r="90" spans="2:13">
      <c r="B90" s="7"/>
      <c r="C90" s="7"/>
      <c r="D90" s="7"/>
      <c r="E90" s="7"/>
      <c r="F90" s="7"/>
      <c r="G90" s="6"/>
      <c r="H90" s="3"/>
      <c r="I90" s="3"/>
      <c r="J90" s="3"/>
      <c r="K90" s="3"/>
      <c r="L90" s="3"/>
      <c r="M90" s="3"/>
    </row>
    <row r="91" spans="2:13">
      <c r="B91" s="7"/>
      <c r="C91" s="7"/>
      <c r="D91" s="7"/>
      <c r="E91" s="7"/>
      <c r="F91" s="7"/>
      <c r="G91" s="6"/>
      <c r="H91" s="3"/>
      <c r="I91" s="3"/>
      <c r="J91" s="3"/>
      <c r="K91" s="3"/>
      <c r="L91" s="3"/>
      <c r="M91" s="3"/>
    </row>
    <row r="92" spans="2:13">
      <c r="B92" s="7"/>
      <c r="C92" s="7"/>
      <c r="D92" s="7"/>
      <c r="E92" s="7"/>
      <c r="F92" s="7"/>
      <c r="G92" s="6"/>
      <c r="H92" s="3"/>
      <c r="I92" s="3"/>
      <c r="J92" s="3"/>
      <c r="K92" s="3"/>
      <c r="L92" s="3"/>
      <c r="M92" s="3"/>
    </row>
    <row r="93" spans="2:13">
      <c r="B93" s="7"/>
      <c r="C93" s="7"/>
      <c r="D93" s="7"/>
      <c r="E93" s="7"/>
      <c r="F93" s="7"/>
      <c r="G93" s="6"/>
      <c r="H93" s="3"/>
      <c r="I93" s="3"/>
      <c r="J93" s="3"/>
      <c r="K93" s="3"/>
      <c r="L93" s="3"/>
      <c r="M93" s="3"/>
    </row>
    <row r="94" spans="2:13">
      <c r="B94" s="7"/>
      <c r="C94" s="7"/>
      <c r="D94" s="7"/>
      <c r="E94" s="7"/>
      <c r="F94" s="7"/>
      <c r="G94" s="6"/>
      <c r="H94" s="3"/>
      <c r="I94" s="3"/>
      <c r="J94" s="3"/>
      <c r="K94" s="3"/>
      <c r="L94" s="3"/>
      <c r="M94" s="3"/>
    </row>
    <row r="95" spans="2:13">
      <c r="B95" s="7"/>
      <c r="C95" s="7"/>
      <c r="D95" s="7"/>
      <c r="E95" s="7"/>
      <c r="F95" s="7"/>
      <c r="G95" s="6"/>
      <c r="H95" s="3"/>
      <c r="I95" s="3"/>
      <c r="J95" s="3"/>
      <c r="K95" s="3"/>
      <c r="L95" s="3"/>
      <c r="M95" s="3"/>
    </row>
    <row r="96" spans="2:13">
      <c r="B96" s="7"/>
      <c r="C96" s="7"/>
      <c r="D96" s="7"/>
      <c r="E96" s="7"/>
      <c r="F96" s="7"/>
      <c r="G96" s="6"/>
      <c r="H96" s="3"/>
      <c r="I96" s="3"/>
      <c r="J96" s="3"/>
      <c r="K96" s="3"/>
      <c r="L96" s="3"/>
      <c r="M96" s="3"/>
    </row>
  </sheetData>
  <mergeCells count="12">
    <mergeCell ref="M3:M4"/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workbookViewId="0">
      <selection sqref="A1:M2"/>
    </sheetView>
  </sheetViews>
  <sheetFormatPr baseColWidth="10" defaultColWidth="9.1640625" defaultRowHeight="13"/>
  <cols>
    <col min="1" max="1" width="7.1640625" style="6" bestFit="1" customWidth="1"/>
    <col min="2" max="2" width="18.5" style="6" bestFit="1" customWidth="1"/>
    <col min="3" max="3" width="25.1640625" style="6" bestFit="1" customWidth="1"/>
    <col min="4" max="4" width="20.83203125" style="6" bestFit="1" customWidth="1"/>
    <col min="5" max="5" width="10.1640625" style="6" bestFit="1" customWidth="1"/>
    <col min="6" max="6" width="33.1640625" style="6" bestFit="1" customWidth="1"/>
    <col min="7" max="9" width="5.5" style="7" customWidth="1"/>
    <col min="10" max="10" width="4.5" style="7" customWidth="1"/>
    <col min="11" max="11" width="10.5" style="7" bestFit="1" customWidth="1"/>
    <col min="12" max="12" width="8.5" style="7" bestFit="1" customWidth="1"/>
    <col min="13" max="13" width="20.83203125" style="6" customWidth="1"/>
    <col min="14" max="16384" width="9.1640625" style="3"/>
  </cols>
  <sheetData>
    <row r="1" spans="1:13" s="2" customFormat="1" ht="29" customHeight="1">
      <c r="A1" s="29" t="s">
        <v>292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11</v>
      </c>
      <c r="H3" s="41"/>
      <c r="I3" s="41"/>
      <c r="J3" s="41"/>
      <c r="K3" s="41" t="s">
        <v>138</v>
      </c>
      <c r="L3" s="41" t="s">
        <v>3</v>
      </c>
      <c r="M3" s="43" t="s">
        <v>2</v>
      </c>
    </row>
    <row r="4" spans="1:13" s="1" customFormat="1" ht="21" customHeight="1" thickBot="1">
      <c r="A4" s="38"/>
      <c r="B4" s="48"/>
      <c r="C4" s="40"/>
      <c r="D4" s="40"/>
      <c r="E4" s="40"/>
      <c r="F4" s="40"/>
      <c r="G4" s="5">
        <v>1</v>
      </c>
      <c r="H4" s="5">
        <v>2</v>
      </c>
      <c r="I4" s="5">
        <v>3</v>
      </c>
      <c r="J4" s="5" t="s">
        <v>4</v>
      </c>
      <c r="K4" s="40"/>
      <c r="L4" s="40"/>
      <c r="M4" s="44"/>
    </row>
    <row r="5" spans="1:13" ht="16">
      <c r="A5" s="45" t="s">
        <v>39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0" t="s">
        <v>106</v>
      </c>
      <c r="B6" s="9" t="s">
        <v>224</v>
      </c>
      <c r="C6" s="9" t="s">
        <v>225</v>
      </c>
      <c r="D6" s="9" t="s">
        <v>226</v>
      </c>
      <c r="E6" s="9" t="s">
        <v>325</v>
      </c>
      <c r="F6" s="9" t="s">
        <v>120</v>
      </c>
      <c r="G6" s="21" t="s">
        <v>121</v>
      </c>
      <c r="H6" s="22" t="s">
        <v>222</v>
      </c>
      <c r="I6" s="22" t="s">
        <v>67</v>
      </c>
      <c r="J6" s="10"/>
      <c r="K6" s="10" t="str">
        <f>"180,0"</f>
        <v>180,0</v>
      </c>
      <c r="L6" s="10" t="str">
        <f>"121,1490"</f>
        <v>121,1490</v>
      </c>
      <c r="M6" s="9"/>
    </row>
    <row r="7" spans="1:13">
      <c r="B7" s="6" t="s">
        <v>9</v>
      </c>
    </row>
    <row r="8" spans="1:13" ht="16">
      <c r="A8" s="42" t="s">
        <v>63</v>
      </c>
      <c r="B8" s="42"/>
      <c r="C8" s="42"/>
      <c r="D8" s="42"/>
      <c r="E8" s="42"/>
      <c r="F8" s="42"/>
      <c r="G8" s="42"/>
      <c r="H8" s="42"/>
      <c r="I8" s="42"/>
      <c r="J8" s="42"/>
    </row>
    <row r="9" spans="1:13">
      <c r="A9" s="10" t="s">
        <v>106</v>
      </c>
      <c r="B9" s="9" t="s">
        <v>123</v>
      </c>
      <c r="C9" s="9" t="s">
        <v>124</v>
      </c>
      <c r="D9" s="9" t="s">
        <v>125</v>
      </c>
      <c r="E9" s="9" t="s">
        <v>325</v>
      </c>
      <c r="F9" s="9" t="s">
        <v>126</v>
      </c>
      <c r="G9" s="21" t="s">
        <v>79</v>
      </c>
      <c r="H9" s="22" t="s">
        <v>80</v>
      </c>
      <c r="I9" s="22" t="s">
        <v>80</v>
      </c>
      <c r="J9" s="10"/>
      <c r="K9" s="10" t="str">
        <f>"220,0"</f>
        <v>220,0</v>
      </c>
      <c r="L9" s="10" t="str">
        <f>"135,4540"</f>
        <v>135,4540</v>
      </c>
      <c r="M9" s="9" t="s">
        <v>128</v>
      </c>
    </row>
    <row r="10" spans="1:13">
      <c r="B10" s="6" t="s">
        <v>9</v>
      </c>
    </row>
    <row r="11" spans="1:13" ht="16">
      <c r="A11" s="42" t="s">
        <v>161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3">
      <c r="A12" s="10" t="s">
        <v>106</v>
      </c>
      <c r="B12" s="9" t="s">
        <v>227</v>
      </c>
      <c r="C12" s="9" t="s">
        <v>228</v>
      </c>
      <c r="D12" s="9" t="s">
        <v>229</v>
      </c>
      <c r="E12" s="9" t="s">
        <v>325</v>
      </c>
      <c r="F12" s="9" t="s">
        <v>31</v>
      </c>
      <c r="G12" s="21" t="s">
        <v>230</v>
      </c>
      <c r="H12" s="22" t="s">
        <v>231</v>
      </c>
      <c r="I12" s="21" t="s">
        <v>231</v>
      </c>
      <c r="J12" s="10"/>
      <c r="K12" s="10" t="str">
        <f>"287,5"</f>
        <v>287,5</v>
      </c>
      <c r="L12" s="10" t="str">
        <f>"169,5244"</f>
        <v>169,5244</v>
      </c>
      <c r="M12" s="9"/>
    </row>
    <row r="13" spans="1:13">
      <c r="B13" s="6" t="s">
        <v>9</v>
      </c>
    </row>
    <row r="14" spans="1:13" ht="16">
      <c r="A14" s="42" t="s">
        <v>86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3">
      <c r="A15" s="12" t="s">
        <v>106</v>
      </c>
      <c r="B15" s="11" t="s">
        <v>232</v>
      </c>
      <c r="C15" s="11" t="s">
        <v>233</v>
      </c>
      <c r="D15" s="11" t="s">
        <v>234</v>
      </c>
      <c r="E15" s="11" t="s">
        <v>325</v>
      </c>
      <c r="F15" s="11" t="s">
        <v>200</v>
      </c>
      <c r="G15" s="23" t="s">
        <v>81</v>
      </c>
      <c r="H15" s="27" t="s">
        <v>95</v>
      </c>
      <c r="I15" s="27" t="s">
        <v>95</v>
      </c>
      <c r="J15" s="12"/>
      <c r="K15" s="12" t="str">
        <f>"240,0"</f>
        <v>240,0</v>
      </c>
      <c r="L15" s="12" t="str">
        <f>"135,6000"</f>
        <v>135,6000</v>
      </c>
      <c r="M15" s="11" t="s">
        <v>235</v>
      </c>
    </row>
    <row r="16" spans="1:13">
      <c r="A16" s="14" t="s">
        <v>107</v>
      </c>
      <c r="B16" s="13" t="s">
        <v>236</v>
      </c>
      <c r="C16" s="13" t="s">
        <v>237</v>
      </c>
      <c r="D16" s="13" t="s">
        <v>238</v>
      </c>
      <c r="E16" s="13" t="s">
        <v>325</v>
      </c>
      <c r="F16" s="13" t="s">
        <v>111</v>
      </c>
      <c r="G16" s="28" t="s">
        <v>67</v>
      </c>
      <c r="H16" s="28" t="s">
        <v>67</v>
      </c>
      <c r="I16" s="24" t="s">
        <v>67</v>
      </c>
      <c r="J16" s="14"/>
      <c r="K16" s="14" t="str">
        <f>"200,0"</f>
        <v>200,0</v>
      </c>
      <c r="L16" s="14" t="str">
        <f>"114,1700"</f>
        <v>114,1700</v>
      </c>
      <c r="M16" s="13"/>
    </row>
    <row r="17" spans="1:13">
      <c r="B17" s="6" t="s">
        <v>9</v>
      </c>
    </row>
    <row r="18" spans="1:13" ht="16">
      <c r="A18" s="42" t="s">
        <v>177</v>
      </c>
      <c r="B18" s="42"/>
      <c r="C18" s="42"/>
      <c r="D18" s="42"/>
      <c r="E18" s="42"/>
      <c r="F18" s="42"/>
      <c r="G18" s="42"/>
      <c r="H18" s="42"/>
      <c r="I18" s="42"/>
      <c r="J18" s="42"/>
    </row>
    <row r="19" spans="1:13">
      <c r="A19" s="10" t="s">
        <v>106</v>
      </c>
      <c r="B19" s="9" t="s">
        <v>239</v>
      </c>
      <c r="C19" s="9" t="s">
        <v>240</v>
      </c>
      <c r="D19" s="9" t="s">
        <v>241</v>
      </c>
      <c r="E19" s="9" t="s">
        <v>325</v>
      </c>
      <c r="F19" s="9" t="s">
        <v>31</v>
      </c>
      <c r="G19" s="21" t="s">
        <v>242</v>
      </c>
      <c r="H19" s="21" t="s">
        <v>243</v>
      </c>
      <c r="I19" s="21" t="s">
        <v>244</v>
      </c>
      <c r="J19" s="10"/>
      <c r="K19" s="10" t="str">
        <f>"330,0"</f>
        <v>330,0</v>
      </c>
      <c r="L19" s="10" t="str">
        <f>"182,3580"</f>
        <v>182,3580</v>
      </c>
      <c r="M19" s="9"/>
    </row>
    <row r="20" spans="1:13">
      <c r="B20" s="6" t="s">
        <v>9</v>
      </c>
    </row>
    <row r="21" spans="1:13" ht="16">
      <c r="A21" s="42" t="s">
        <v>245</v>
      </c>
      <c r="B21" s="42"/>
      <c r="C21" s="42"/>
      <c r="D21" s="42"/>
      <c r="E21" s="42"/>
      <c r="F21" s="42"/>
      <c r="G21" s="42"/>
      <c r="H21" s="42"/>
      <c r="I21" s="42"/>
      <c r="J21" s="42"/>
    </row>
    <row r="22" spans="1:13">
      <c r="A22" s="10" t="s">
        <v>106</v>
      </c>
      <c r="B22" s="9" t="s">
        <v>246</v>
      </c>
      <c r="C22" s="9" t="s">
        <v>247</v>
      </c>
      <c r="D22" s="9" t="s">
        <v>248</v>
      </c>
      <c r="E22" s="9" t="s">
        <v>325</v>
      </c>
      <c r="F22" s="9" t="s">
        <v>111</v>
      </c>
      <c r="G22" s="22" t="s">
        <v>242</v>
      </c>
      <c r="H22" s="21" t="s">
        <v>242</v>
      </c>
      <c r="I22" s="22" t="s">
        <v>249</v>
      </c>
      <c r="J22" s="10"/>
      <c r="K22" s="10" t="str">
        <f>"300,0"</f>
        <v>300,0</v>
      </c>
      <c r="L22" s="10" t="str">
        <f>"157,0275"</f>
        <v>157,0275</v>
      </c>
      <c r="M22" s="9" t="s">
        <v>250</v>
      </c>
    </row>
    <row r="23" spans="1:13">
      <c r="B23" s="6" t="s">
        <v>9</v>
      </c>
    </row>
    <row r="24" spans="1:13">
      <c r="B24" s="6" t="s">
        <v>9</v>
      </c>
      <c r="F24" s="7"/>
      <c r="L24" s="6"/>
      <c r="M24" s="3"/>
    </row>
    <row r="25" spans="1:13">
      <c r="B25" s="6" t="s">
        <v>9</v>
      </c>
      <c r="F25" s="7"/>
      <c r="L25" s="6"/>
      <c r="M25" s="3"/>
    </row>
    <row r="26" spans="1:13" ht="18">
      <c r="B26" s="8" t="s">
        <v>8</v>
      </c>
      <c r="C26" s="8"/>
      <c r="F26" s="3"/>
    </row>
    <row r="27" spans="1:13" ht="16">
      <c r="B27" s="17" t="s">
        <v>102</v>
      </c>
      <c r="C27" s="17"/>
      <c r="F27" s="3"/>
    </row>
    <row r="28" spans="1:13" ht="14">
      <c r="B28" s="18"/>
      <c r="C28" s="19" t="s">
        <v>103</v>
      </c>
      <c r="F28" s="3"/>
    </row>
    <row r="29" spans="1:13" ht="14">
      <c r="B29" s="20" t="s">
        <v>98</v>
      </c>
      <c r="C29" s="20" t="s">
        <v>99</v>
      </c>
      <c r="D29" s="20" t="s">
        <v>100</v>
      </c>
      <c r="E29" s="20" t="s">
        <v>137</v>
      </c>
      <c r="F29" s="20" t="s">
        <v>251</v>
      </c>
    </row>
    <row r="30" spans="1:13">
      <c r="B30" s="6" t="s">
        <v>239</v>
      </c>
      <c r="C30" s="6" t="s">
        <v>103</v>
      </c>
      <c r="D30" s="7" t="s">
        <v>252</v>
      </c>
      <c r="E30" s="7" t="s">
        <v>244</v>
      </c>
      <c r="F30" s="7" t="s">
        <v>253</v>
      </c>
    </row>
    <row r="31" spans="1:13">
      <c r="B31" s="6" t="s">
        <v>227</v>
      </c>
      <c r="C31" s="6" t="s">
        <v>103</v>
      </c>
      <c r="D31" s="7" t="s">
        <v>182</v>
      </c>
      <c r="E31" s="7" t="s">
        <v>231</v>
      </c>
      <c r="F31" s="7" t="s">
        <v>254</v>
      </c>
    </row>
    <row r="32" spans="1:13">
      <c r="B32" s="6" t="s">
        <v>246</v>
      </c>
      <c r="C32" s="6" t="s">
        <v>103</v>
      </c>
      <c r="D32" s="7" t="s">
        <v>255</v>
      </c>
      <c r="E32" s="7" t="s">
        <v>242</v>
      </c>
      <c r="F32" s="7" t="s">
        <v>256</v>
      </c>
    </row>
    <row r="33" spans="2:2">
      <c r="B33" s="6" t="s">
        <v>9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A18:J18"/>
    <mergeCell ref="A21:J21"/>
    <mergeCell ref="L3:L4"/>
    <mergeCell ref="M3:M4"/>
    <mergeCell ref="A5:J5"/>
    <mergeCell ref="A8:J8"/>
    <mergeCell ref="A11:J11"/>
    <mergeCell ref="A14:J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8"/>
  <sheetViews>
    <sheetView workbookViewId="0">
      <selection activeCell="E18" sqref="E18"/>
    </sheetView>
  </sheetViews>
  <sheetFormatPr baseColWidth="10" defaultColWidth="9.1640625" defaultRowHeight="13"/>
  <cols>
    <col min="1" max="1" width="7.1640625" style="6" bestFit="1" customWidth="1"/>
    <col min="2" max="2" width="19.8320312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29.6640625" style="6" bestFit="1" customWidth="1"/>
    <col min="7" max="10" width="5.5" style="7" customWidth="1"/>
    <col min="11" max="11" width="10.5" style="7" bestFit="1" customWidth="1"/>
    <col min="12" max="12" width="8.5" style="7" bestFit="1" customWidth="1"/>
    <col min="13" max="13" width="16.1640625" style="6" bestFit="1" customWidth="1"/>
    <col min="14" max="16384" width="9.1640625" style="3"/>
  </cols>
  <sheetData>
    <row r="1" spans="1:13" s="2" customFormat="1" ht="29" customHeight="1">
      <c r="A1" s="29" t="s">
        <v>303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s="1" customFormat="1" ht="12.75" customHeight="1">
      <c r="A3" s="37" t="s">
        <v>323</v>
      </c>
      <c r="B3" s="47" t="s">
        <v>0</v>
      </c>
      <c r="C3" s="39" t="s">
        <v>327</v>
      </c>
      <c r="D3" s="39" t="s">
        <v>7</v>
      </c>
      <c r="E3" s="41" t="s">
        <v>324</v>
      </c>
      <c r="F3" s="41" t="s">
        <v>6</v>
      </c>
      <c r="G3" s="41" t="s">
        <v>12</v>
      </c>
      <c r="H3" s="41"/>
      <c r="I3" s="41"/>
      <c r="J3" s="41"/>
      <c r="K3" s="41" t="s">
        <v>138</v>
      </c>
      <c r="L3" s="41" t="s">
        <v>3</v>
      </c>
      <c r="M3" s="43" t="s">
        <v>2</v>
      </c>
    </row>
    <row r="4" spans="1:13" s="1" customFormat="1" ht="21" customHeight="1" thickBot="1">
      <c r="A4" s="38"/>
      <c r="B4" s="4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4"/>
    </row>
    <row r="5" spans="1:13" ht="16">
      <c r="A5" s="45" t="s">
        <v>185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10" t="s">
        <v>106</v>
      </c>
      <c r="B6" s="9" t="s">
        <v>186</v>
      </c>
      <c r="C6" s="9" t="s">
        <v>187</v>
      </c>
      <c r="D6" s="9" t="s">
        <v>188</v>
      </c>
      <c r="E6" s="9" t="s">
        <v>325</v>
      </c>
      <c r="F6" s="9" t="s">
        <v>31</v>
      </c>
      <c r="G6" s="22" t="s">
        <v>33</v>
      </c>
      <c r="H6" s="21" t="s">
        <v>33</v>
      </c>
      <c r="I6" s="21" t="s">
        <v>42</v>
      </c>
      <c r="J6" s="22" t="s">
        <v>58</v>
      </c>
      <c r="K6" s="10" t="str">
        <f>"115,0"</f>
        <v>115,0</v>
      </c>
      <c r="L6" s="10" t="str">
        <f>"130,0650"</f>
        <v>130,0650</v>
      </c>
      <c r="M6" s="9" t="s">
        <v>189</v>
      </c>
    </row>
    <row r="7" spans="1:13">
      <c r="B7" s="6" t="s">
        <v>9</v>
      </c>
    </row>
    <row r="8" spans="1:13" ht="16">
      <c r="A8" s="42" t="s">
        <v>28</v>
      </c>
      <c r="B8" s="42"/>
      <c r="C8" s="42"/>
      <c r="D8" s="42"/>
      <c r="E8" s="42"/>
      <c r="F8" s="42"/>
      <c r="G8" s="42"/>
      <c r="H8" s="42"/>
      <c r="I8" s="42"/>
      <c r="J8" s="42"/>
    </row>
    <row r="9" spans="1:13">
      <c r="A9" s="10" t="s">
        <v>106</v>
      </c>
      <c r="B9" s="9" t="s">
        <v>29</v>
      </c>
      <c r="C9" s="9" t="s">
        <v>304</v>
      </c>
      <c r="D9" s="9" t="s">
        <v>30</v>
      </c>
      <c r="E9" s="9" t="s">
        <v>328</v>
      </c>
      <c r="F9" s="9" t="s">
        <v>31</v>
      </c>
      <c r="G9" s="21" t="s">
        <v>36</v>
      </c>
      <c r="H9" s="21" t="s">
        <v>37</v>
      </c>
      <c r="I9" s="22" t="s">
        <v>38</v>
      </c>
      <c r="J9" s="10"/>
      <c r="K9" s="10" t="str">
        <f>"140,0"</f>
        <v>140,0</v>
      </c>
      <c r="L9" s="10" t="str">
        <f>"145,6652"</f>
        <v>145,6652</v>
      </c>
      <c r="M9" s="9"/>
    </row>
    <row r="10" spans="1:13">
      <c r="B10" s="6" t="s">
        <v>9</v>
      </c>
    </row>
    <row r="11" spans="1:13" ht="16">
      <c r="A11" s="42" t="s">
        <v>28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3">
      <c r="A12" s="10" t="s">
        <v>106</v>
      </c>
      <c r="B12" s="9" t="s">
        <v>190</v>
      </c>
      <c r="C12" s="9" t="s">
        <v>191</v>
      </c>
      <c r="D12" s="9" t="s">
        <v>192</v>
      </c>
      <c r="E12" s="9" t="s">
        <v>330</v>
      </c>
      <c r="F12" s="9" t="s">
        <v>31</v>
      </c>
      <c r="G12" s="21" t="s">
        <v>70</v>
      </c>
      <c r="H12" s="21" t="s">
        <v>93</v>
      </c>
      <c r="I12" s="21" t="s">
        <v>121</v>
      </c>
      <c r="J12" s="10"/>
      <c r="K12" s="10" t="str">
        <f>"180,0"</f>
        <v>180,0</v>
      </c>
      <c r="L12" s="10" t="str">
        <f>"140,9760"</f>
        <v>140,9760</v>
      </c>
      <c r="M12" s="9"/>
    </row>
    <row r="13" spans="1:13">
      <c r="B13" s="6" t="s">
        <v>9</v>
      </c>
    </row>
    <row r="14" spans="1:13" ht="16">
      <c r="A14" s="42" t="s">
        <v>161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3">
      <c r="A15" s="12" t="s">
        <v>106</v>
      </c>
      <c r="B15" s="11" t="s">
        <v>193</v>
      </c>
      <c r="C15" s="11" t="s">
        <v>194</v>
      </c>
      <c r="D15" s="11" t="s">
        <v>195</v>
      </c>
      <c r="E15" s="11" t="s">
        <v>325</v>
      </c>
      <c r="F15" s="11" t="s">
        <v>76</v>
      </c>
      <c r="G15" s="23" t="s">
        <v>80</v>
      </c>
      <c r="H15" s="23" t="s">
        <v>61</v>
      </c>
      <c r="I15" s="23" t="s">
        <v>196</v>
      </c>
      <c r="J15" s="12"/>
      <c r="K15" s="12" t="str">
        <f>"270,0"</f>
        <v>270,0</v>
      </c>
      <c r="L15" s="12" t="str">
        <f>"169,6950"</f>
        <v>169,6950</v>
      </c>
      <c r="M15" s="11"/>
    </row>
    <row r="16" spans="1:13">
      <c r="A16" s="16" t="s">
        <v>107</v>
      </c>
      <c r="B16" s="15" t="s">
        <v>197</v>
      </c>
      <c r="C16" s="15" t="s">
        <v>198</v>
      </c>
      <c r="D16" s="15" t="s">
        <v>199</v>
      </c>
      <c r="E16" s="15" t="s">
        <v>325</v>
      </c>
      <c r="F16" s="15" t="s">
        <v>200</v>
      </c>
      <c r="G16" s="25" t="s">
        <v>81</v>
      </c>
      <c r="H16" s="25" t="s">
        <v>61</v>
      </c>
      <c r="I16" s="25" t="s">
        <v>95</v>
      </c>
      <c r="J16" s="16"/>
      <c r="K16" s="16" t="str">
        <f>"255,0"</f>
        <v>255,0</v>
      </c>
      <c r="L16" s="16" t="str">
        <f>"157,7940"</f>
        <v>157,7940</v>
      </c>
      <c r="M16" s="15" t="s">
        <v>189</v>
      </c>
    </row>
    <row r="17" spans="1:13">
      <c r="A17" s="14" t="s">
        <v>108</v>
      </c>
      <c r="B17" s="13" t="s">
        <v>201</v>
      </c>
      <c r="C17" s="13" t="s">
        <v>202</v>
      </c>
      <c r="D17" s="13" t="s">
        <v>203</v>
      </c>
      <c r="E17" s="13" t="s">
        <v>325</v>
      </c>
      <c r="F17" s="13" t="s">
        <v>204</v>
      </c>
      <c r="G17" s="24" t="s">
        <v>70</v>
      </c>
      <c r="H17" s="24" t="s">
        <v>56</v>
      </c>
      <c r="I17" s="28" t="s">
        <v>205</v>
      </c>
      <c r="J17" s="14"/>
      <c r="K17" s="14" t="str">
        <f>"160,0"</f>
        <v>160,0</v>
      </c>
      <c r="L17" s="14" t="str">
        <f>"99,7600"</f>
        <v>99,7600</v>
      </c>
      <c r="M17" s="13"/>
    </row>
    <row r="18" spans="1:13">
      <c r="B18" s="6" t="s">
        <v>9</v>
      </c>
    </row>
    <row r="19" spans="1:13">
      <c r="B19" s="6" t="s">
        <v>9</v>
      </c>
      <c r="C19" s="7"/>
      <c r="D19" s="7"/>
      <c r="E19" s="7"/>
      <c r="F19" s="7"/>
      <c r="H19" s="6"/>
      <c r="I19" s="3"/>
      <c r="J19" s="3"/>
      <c r="K19" s="3"/>
      <c r="L19" s="3"/>
      <c r="M19" s="3"/>
    </row>
    <row r="20" spans="1:13">
      <c r="B20" s="6" t="s">
        <v>9</v>
      </c>
      <c r="C20" s="7"/>
      <c r="D20" s="7"/>
      <c r="E20" s="7"/>
      <c r="F20" s="7"/>
      <c r="H20" s="6"/>
      <c r="I20" s="3"/>
      <c r="J20" s="3"/>
      <c r="K20" s="3"/>
      <c r="L20" s="3"/>
      <c r="M20" s="3"/>
    </row>
    <row r="21" spans="1:13">
      <c r="B21" s="6" t="s">
        <v>9</v>
      </c>
      <c r="C21" s="7"/>
      <c r="D21" s="7"/>
      <c r="E21" s="7"/>
      <c r="F21" s="7"/>
      <c r="H21" s="6"/>
      <c r="I21" s="3"/>
      <c r="J21" s="3"/>
      <c r="K21" s="3"/>
      <c r="L21" s="3"/>
      <c r="M21" s="3"/>
    </row>
    <row r="22" spans="1:13">
      <c r="B22" s="6" t="s">
        <v>9</v>
      </c>
      <c r="C22" s="7"/>
      <c r="D22" s="7"/>
      <c r="E22" s="7"/>
      <c r="F22" s="7"/>
      <c r="H22" s="6"/>
      <c r="I22" s="3"/>
      <c r="J22" s="3"/>
      <c r="K22" s="3"/>
      <c r="L22" s="3"/>
      <c r="M22" s="3"/>
    </row>
    <row r="23" spans="1:13">
      <c r="B23" s="6" t="s">
        <v>9</v>
      </c>
      <c r="C23" s="7"/>
      <c r="D23" s="7"/>
      <c r="E23" s="7"/>
      <c r="F23" s="7"/>
      <c r="H23" s="6"/>
      <c r="I23" s="3"/>
      <c r="J23" s="3"/>
      <c r="K23" s="3"/>
      <c r="L23" s="3"/>
      <c r="M23" s="3"/>
    </row>
    <row r="24" spans="1:13">
      <c r="B24" s="6" t="s">
        <v>9</v>
      </c>
      <c r="C24" s="7"/>
      <c r="D24" s="7"/>
      <c r="E24" s="7"/>
      <c r="F24" s="7"/>
      <c r="H24" s="6"/>
      <c r="I24" s="3"/>
      <c r="J24" s="3"/>
      <c r="K24" s="3"/>
      <c r="L24" s="3"/>
      <c r="M24" s="3"/>
    </row>
    <row r="25" spans="1:13">
      <c r="B25" s="6" t="s">
        <v>9</v>
      </c>
      <c r="C25" s="7"/>
      <c r="D25" s="7"/>
      <c r="E25" s="7"/>
      <c r="F25" s="7"/>
      <c r="H25" s="6"/>
      <c r="I25" s="3"/>
      <c r="J25" s="3"/>
      <c r="K25" s="3"/>
      <c r="L25" s="3"/>
      <c r="M25" s="3"/>
    </row>
    <row r="26" spans="1:13">
      <c r="B26" s="6" t="s">
        <v>9</v>
      </c>
      <c r="C26" s="7"/>
      <c r="D26" s="7"/>
      <c r="E26" s="7"/>
      <c r="F26" s="7"/>
      <c r="H26" s="6"/>
      <c r="I26" s="3"/>
      <c r="J26" s="3"/>
      <c r="K26" s="3"/>
      <c r="L26" s="3"/>
      <c r="M26" s="3"/>
    </row>
    <row r="27" spans="1:13">
      <c r="B27" s="6" t="s">
        <v>9</v>
      </c>
      <c r="C27" s="7"/>
      <c r="D27" s="7"/>
      <c r="E27" s="7"/>
      <c r="F27" s="7"/>
      <c r="H27" s="6"/>
      <c r="I27" s="3"/>
      <c r="J27" s="3"/>
      <c r="K27" s="3"/>
      <c r="L27" s="3"/>
      <c r="M27" s="3"/>
    </row>
    <row r="28" spans="1:13">
      <c r="B28" s="6" t="s">
        <v>9</v>
      </c>
      <c r="C28" s="7"/>
      <c r="D28" s="7"/>
      <c r="E28" s="7"/>
      <c r="F28" s="7"/>
      <c r="H28" s="6"/>
      <c r="I28" s="3"/>
      <c r="J28" s="3"/>
      <c r="K28" s="3"/>
      <c r="L28" s="3"/>
      <c r="M28" s="3"/>
    </row>
    <row r="29" spans="1:13">
      <c r="B29" s="6" t="s">
        <v>9</v>
      </c>
      <c r="C29" s="7"/>
      <c r="D29" s="7"/>
      <c r="E29" s="7"/>
      <c r="F29" s="7"/>
      <c r="H29" s="6"/>
      <c r="I29" s="3"/>
      <c r="J29" s="3"/>
      <c r="K29" s="3"/>
      <c r="L29" s="3"/>
      <c r="M29" s="3"/>
    </row>
    <row r="30" spans="1:13">
      <c r="B30" s="6" t="s">
        <v>9</v>
      </c>
      <c r="C30" s="7"/>
      <c r="D30" s="7"/>
      <c r="E30" s="7"/>
      <c r="F30" s="7"/>
      <c r="H30" s="6"/>
      <c r="I30" s="3"/>
      <c r="J30" s="3"/>
      <c r="K30" s="3"/>
      <c r="L30" s="3"/>
      <c r="M30" s="3"/>
    </row>
    <row r="31" spans="1:13">
      <c r="B31" s="6" t="s">
        <v>9</v>
      </c>
      <c r="C31" s="7"/>
      <c r="D31" s="7"/>
      <c r="E31" s="7"/>
      <c r="F31" s="7"/>
      <c r="H31" s="6"/>
      <c r="I31" s="3"/>
      <c r="J31" s="3"/>
      <c r="K31" s="3"/>
      <c r="L31" s="3"/>
      <c r="M31" s="3"/>
    </row>
    <row r="32" spans="1:13">
      <c r="B32" s="6" t="s">
        <v>9</v>
      </c>
      <c r="C32" s="7"/>
      <c r="D32" s="7"/>
      <c r="E32" s="7"/>
      <c r="F32" s="7"/>
      <c r="H32" s="6"/>
      <c r="I32" s="3"/>
      <c r="J32" s="3"/>
      <c r="K32" s="3"/>
      <c r="L32" s="3"/>
      <c r="M32" s="3"/>
    </row>
    <row r="33" spans="2:13">
      <c r="B33" s="6" t="s">
        <v>9</v>
      </c>
      <c r="C33" s="7"/>
      <c r="D33" s="7"/>
      <c r="E33" s="7"/>
      <c r="F33" s="7"/>
      <c r="H33" s="6"/>
      <c r="I33" s="3"/>
      <c r="J33" s="3"/>
      <c r="K33" s="3"/>
      <c r="L33" s="3"/>
      <c r="M33" s="3"/>
    </row>
    <row r="34" spans="2:13">
      <c r="B34" s="6" t="s">
        <v>9</v>
      </c>
      <c r="C34" s="7"/>
      <c r="D34" s="7"/>
      <c r="E34" s="7"/>
      <c r="F34" s="7"/>
      <c r="H34" s="6"/>
      <c r="I34" s="3"/>
      <c r="J34" s="3"/>
      <c r="K34" s="3"/>
      <c r="L34" s="3"/>
      <c r="M34" s="3"/>
    </row>
    <row r="35" spans="2:13">
      <c r="B35" s="6" t="s">
        <v>9</v>
      </c>
      <c r="C35" s="7"/>
      <c r="D35" s="7"/>
      <c r="E35" s="7"/>
      <c r="F35" s="7"/>
      <c r="H35" s="6"/>
      <c r="I35" s="3"/>
      <c r="J35" s="3"/>
      <c r="K35" s="3"/>
      <c r="L35" s="3"/>
      <c r="M35" s="3"/>
    </row>
    <row r="36" spans="2:13">
      <c r="B36" s="6" t="s">
        <v>9</v>
      </c>
      <c r="C36" s="7"/>
      <c r="D36" s="7"/>
      <c r="E36" s="7"/>
      <c r="F36" s="7"/>
      <c r="H36" s="6"/>
      <c r="I36" s="3"/>
      <c r="J36" s="3"/>
      <c r="K36" s="3"/>
      <c r="L36" s="3"/>
      <c r="M36" s="3"/>
    </row>
    <row r="37" spans="2:13">
      <c r="B37" s="6" t="s">
        <v>9</v>
      </c>
      <c r="C37" s="7"/>
      <c r="D37" s="7"/>
      <c r="E37" s="7"/>
      <c r="F37" s="7"/>
      <c r="H37" s="6"/>
      <c r="I37" s="3"/>
      <c r="J37" s="3"/>
      <c r="K37" s="3"/>
      <c r="L37" s="3"/>
      <c r="M37" s="3"/>
    </row>
    <row r="38" spans="2:13">
      <c r="B38" s="6" t="s">
        <v>9</v>
      </c>
      <c r="C38" s="7"/>
      <c r="D38" s="7"/>
      <c r="E38" s="7"/>
      <c r="F38" s="7"/>
      <c r="H38" s="6"/>
      <c r="I38" s="3"/>
      <c r="J38" s="3"/>
      <c r="K38" s="3"/>
      <c r="L38" s="3"/>
      <c r="M38" s="3"/>
    </row>
    <row r="39" spans="2:13">
      <c r="B39" s="6" t="s">
        <v>9</v>
      </c>
      <c r="C39" s="7"/>
      <c r="D39" s="7"/>
      <c r="E39" s="7"/>
      <c r="F39" s="7"/>
      <c r="H39" s="6"/>
      <c r="I39" s="3"/>
      <c r="J39" s="3"/>
      <c r="K39" s="3"/>
      <c r="L39" s="3"/>
      <c r="M39" s="3"/>
    </row>
    <row r="40" spans="2:13">
      <c r="B40" s="6" t="s">
        <v>9</v>
      </c>
      <c r="C40" s="7"/>
      <c r="D40" s="7"/>
      <c r="E40" s="7"/>
      <c r="F40" s="7"/>
      <c r="H40" s="6"/>
      <c r="I40" s="3"/>
      <c r="J40" s="3"/>
      <c r="K40" s="3"/>
      <c r="L40" s="3"/>
      <c r="M40" s="3"/>
    </row>
    <row r="41" spans="2:13">
      <c r="B41" s="6" t="s">
        <v>9</v>
      </c>
      <c r="C41" s="7"/>
      <c r="D41" s="7"/>
      <c r="E41" s="7"/>
      <c r="F41" s="7"/>
      <c r="H41" s="6"/>
      <c r="I41" s="3"/>
      <c r="J41" s="3"/>
      <c r="K41" s="3"/>
      <c r="L41" s="3"/>
      <c r="M41" s="3"/>
    </row>
    <row r="42" spans="2:13">
      <c r="B42" s="6" t="s">
        <v>9</v>
      </c>
      <c r="C42" s="7"/>
      <c r="D42" s="7"/>
      <c r="E42" s="7"/>
      <c r="F42" s="7"/>
      <c r="H42" s="6"/>
      <c r="I42" s="3"/>
      <c r="J42" s="3"/>
      <c r="K42" s="3"/>
      <c r="L42" s="3"/>
      <c r="M42" s="3"/>
    </row>
    <row r="43" spans="2:13">
      <c r="B43" s="6" t="s">
        <v>9</v>
      </c>
      <c r="C43" s="7"/>
      <c r="D43" s="7"/>
      <c r="E43" s="7"/>
      <c r="F43" s="7"/>
      <c r="H43" s="6"/>
      <c r="I43" s="3"/>
      <c r="J43" s="3"/>
      <c r="K43" s="3"/>
      <c r="L43" s="3"/>
      <c r="M43" s="3"/>
    </row>
    <row r="44" spans="2:13">
      <c r="B44" s="6" t="s">
        <v>9</v>
      </c>
      <c r="C44" s="7"/>
      <c r="D44" s="7"/>
      <c r="E44" s="7"/>
      <c r="F44" s="7"/>
      <c r="H44" s="6"/>
      <c r="I44" s="3"/>
      <c r="J44" s="3"/>
      <c r="K44" s="3"/>
      <c r="L44" s="3"/>
      <c r="M44" s="3"/>
    </row>
    <row r="45" spans="2:13">
      <c r="B45" s="6" t="s">
        <v>9</v>
      </c>
      <c r="C45" s="7"/>
      <c r="D45" s="7"/>
      <c r="E45" s="7"/>
      <c r="F45" s="7"/>
      <c r="H45" s="6"/>
      <c r="I45" s="3"/>
      <c r="J45" s="3"/>
      <c r="K45" s="3"/>
      <c r="L45" s="3"/>
      <c r="M45" s="3"/>
    </row>
    <row r="46" spans="2:13">
      <c r="B46" s="6" t="s">
        <v>9</v>
      </c>
      <c r="C46" s="7"/>
      <c r="D46" s="7"/>
      <c r="E46" s="7"/>
      <c r="F46" s="7"/>
      <c r="H46" s="6"/>
      <c r="I46" s="3"/>
      <c r="J46" s="3"/>
      <c r="K46" s="3"/>
      <c r="L46" s="3"/>
      <c r="M46" s="3"/>
    </row>
    <row r="47" spans="2:13">
      <c r="B47" s="6" t="s">
        <v>9</v>
      </c>
      <c r="C47" s="7"/>
      <c r="D47" s="7"/>
      <c r="E47" s="7"/>
      <c r="F47" s="7"/>
      <c r="H47" s="6"/>
      <c r="I47" s="3"/>
      <c r="J47" s="3"/>
      <c r="K47" s="3"/>
      <c r="L47" s="3"/>
      <c r="M47" s="3"/>
    </row>
    <row r="48" spans="2:13">
      <c r="B48" s="6" t="s">
        <v>9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workbookViewId="0">
      <selection sqref="A1:Q2"/>
    </sheetView>
  </sheetViews>
  <sheetFormatPr baseColWidth="10" defaultColWidth="9.1640625" defaultRowHeight="13"/>
  <cols>
    <col min="1" max="1" width="7.1640625" style="6" bestFit="1" customWidth="1"/>
    <col min="2" max="2" width="17.33203125" style="6" bestFit="1" customWidth="1"/>
    <col min="3" max="3" width="28.6640625" style="6" bestFit="1" customWidth="1"/>
    <col min="4" max="4" width="20.83203125" style="6" bestFit="1" customWidth="1"/>
    <col min="5" max="5" width="10.1640625" style="6" bestFit="1" customWidth="1"/>
    <col min="6" max="6" width="38.5" style="6" bestFit="1" customWidth="1"/>
    <col min="7" max="14" width="4.5" style="7" customWidth="1"/>
    <col min="15" max="15" width="7.6640625" style="7" bestFit="1" customWidth="1"/>
    <col min="16" max="16" width="7.5" style="7" bestFit="1" customWidth="1"/>
    <col min="17" max="17" width="16.1640625" style="6" bestFit="1" customWidth="1"/>
    <col min="18" max="16384" width="9.1640625" style="3"/>
  </cols>
  <sheetData>
    <row r="1" spans="1:17" s="2" customFormat="1" ht="29" customHeight="1">
      <c r="A1" s="29" t="s">
        <v>293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s="2" customFormat="1" ht="62" customHeight="1" thickBot="1">
      <c r="A2" s="33"/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s="1" customFormat="1" ht="12.75" customHeight="1">
      <c r="A3" s="37" t="s">
        <v>323</v>
      </c>
      <c r="B3" s="47" t="s">
        <v>0</v>
      </c>
      <c r="C3" s="39" t="s">
        <v>5</v>
      </c>
      <c r="D3" s="39" t="s">
        <v>7</v>
      </c>
      <c r="E3" s="41" t="s">
        <v>324</v>
      </c>
      <c r="F3" s="41" t="s">
        <v>6</v>
      </c>
      <c r="G3" s="41" t="s">
        <v>321</v>
      </c>
      <c r="H3" s="41"/>
      <c r="I3" s="41"/>
      <c r="J3" s="41"/>
      <c r="K3" s="41" t="s">
        <v>322</v>
      </c>
      <c r="L3" s="41"/>
      <c r="M3" s="41"/>
      <c r="N3" s="41"/>
      <c r="O3" s="41" t="s">
        <v>1</v>
      </c>
      <c r="P3" s="41" t="s">
        <v>3</v>
      </c>
      <c r="Q3" s="43" t="s">
        <v>2</v>
      </c>
    </row>
    <row r="4" spans="1:17" s="1" customFormat="1" ht="21" customHeight="1" thickBot="1">
      <c r="A4" s="38"/>
      <c r="B4" s="48"/>
      <c r="C4" s="40"/>
      <c r="D4" s="40"/>
      <c r="E4" s="40"/>
      <c r="F4" s="40"/>
      <c r="G4" s="5">
        <v>1</v>
      </c>
      <c r="H4" s="5">
        <v>2</v>
      </c>
      <c r="I4" s="5">
        <v>3</v>
      </c>
      <c r="J4" s="5" t="s">
        <v>4</v>
      </c>
      <c r="K4" s="5">
        <v>1</v>
      </c>
      <c r="L4" s="5">
        <v>2</v>
      </c>
      <c r="M4" s="5">
        <v>3</v>
      </c>
      <c r="N4" s="5" t="s">
        <v>4</v>
      </c>
      <c r="O4" s="40"/>
      <c r="P4" s="40"/>
      <c r="Q4" s="44"/>
    </row>
    <row r="5" spans="1:17" ht="16">
      <c r="A5" s="45" t="s">
        <v>39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7">
      <c r="A6" s="10" t="s">
        <v>106</v>
      </c>
      <c r="B6" s="9" t="s">
        <v>259</v>
      </c>
      <c r="C6" s="9" t="s">
        <v>312</v>
      </c>
      <c r="D6" s="9" t="s">
        <v>266</v>
      </c>
      <c r="E6" s="9" t="s">
        <v>329</v>
      </c>
      <c r="F6" s="9" t="s">
        <v>166</v>
      </c>
      <c r="G6" s="21" t="s">
        <v>45</v>
      </c>
      <c r="H6" s="21" t="s">
        <v>19</v>
      </c>
      <c r="I6" s="21" t="s">
        <v>34</v>
      </c>
      <c r="J6" s="10"/>
      <c r="K6" s="21" t="s">
        <v>23</v>
      </c>
      <c r="L6" s="21" t="s">
        <v>216</v>
      </c>
      <c r="M6" s="21" t="s">
        <v>262</v>
      </c>
      <c r="N6" s="10"/>
      <c r="O6" s="10" t="str">
        <f>"127,5"</f>
        <v>127,5</v>
      </c>
      <c r="P6" s="10" t="str">
        <f>"83,8695"</f>
        <v>83,8695</v>
      </c>
      <c r="Q6" s="9"/>
    </row>
    <row r="7" spans="1:17">
      <c r="B7" s="6" t="s">
        <v>9</v>
      </c>
    </row>
    <row r="8" spans="1:17" ht="16">
      <c r="A8" s="42" t="s">
        <v>63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7">
      <c r="A9" s="12" t="s">
        <v>106</v>
      </c>
      <c r="B9" s="11" t="s">
        <v>258</v>
      </c>
      <c r="C9" s="11" t="s">
        <v>265</v>
      </c>
      <c r="D9" s="11" t="s">
        <v>264</v>
      </c>
      <c r="E9" s="11" t="s">
        <v>325</v>
      </c>
      <c r="F9" s="11" t="s">
        <v>31</v>
      </c>
      <c r="G9" s="23" t="s">
        <v>19</v>
      </c>
      <c r="H9" s="23" t="s">
        <v>34</v>
      </c>
      <c r="I9" s="23" t="s">
        <v>263</v>
      </c>
      <c r="J9" s="12"/>
      <c r="K9" s="23" t="s">
        <v>260</v>
      </c>
      <c r="L9" s="27" t="s">
        <v>262</v>
      </c>
      <c r="M9" s="23" t="s">
        <v>262</v>
      </c>
      <c r="N9" s="12"/>
      <c r="O9" s="12" t="str">
        <f>"130,0"</f>
        <v>130,0</v>
      </c>
      <c r="P9" s="12" t="str">
        <f>"82,0625"</f>
        <v>82,0625</v>
      </c>
      <c r="Q9" s="11"/>
    </row>
    <row r="10" spans="1:17">
      <c r="A10" s="14" t="s">
        <v>106</v>
      </c>
      <c r="B10" s="13" t="s">
        <v>257</v>
      </c>
      <c r="C10" s="13" t="s">
        <v>313</v>
      </c>
      <c r="D10" s="13" t="s">
        <v>261</v>
      </c>
      <c r="E10" s="13" t="s">
        <v>328</v>
      </c>
      <c r="F10" s="13" t="s">
        <v>31</v>
      </c>
      <c r="G10" s="24" t="s">
        <v>34</v>
      </c>
      <c r="H10" s="24" t="s">
        <v>24</v>
      </c>
      <c r="I10" s="24" t="s">
        <v>35</v>
      </c>
      <c r="J10" s="14"/>
      <c r="K10" s="24" t="s">
        <v>21</v>
      </c>
      <c r="L10" s="24" t="s">
        <v>23</v>
      </c>
      <c r="M10" s="24" t="s">
        <v>260</v>
      </c>
      <c r="N10" s="14"/>
      <c r="O10" s="14" t="str">
        <f>"130,0"</f>
        <v>130,0</v>
      </c>
      <c r="P10" s="14" t="str">
        <f>"81,8524"</f>
        <v>81,8524</v>
      </c>
      <c r="Q10" s="13"/>
    </row>
    <row r="11" spans="1:17">
      <c r="B11" s="6" t="s">
        <v>9</v>
      </c>
    </row>
    <row r="12" spans="1:17">
      <c r="B12" s="7"/>
      <c r="C12" s="7"/>
      <c r="D12" s="7"/>
      <c r="E12" s="7"/>
      <c r="F12" s="7"/>
      <c r="K12" s="6"/>
      <c r="L12" s="3"/>
      <c r="M12" s="3"/>
      <c r="N12" s="3"/>
      <c r="O12" s="3"/>
      <c r="P12" s="3"/>
      <c r="Q12" s="3"/>
    </row>
    <row r="13" spans="1:17">
      <c r="B13" s="7"/>
      <c r="C13" s="7"/>
      <c r="D13" s="7"/>
      <c r="E13" s="7"/>
      <c r="F13" s="7"/>
      <c r="K13" s="6"/>
      <c r="L13" s="3"/>
      <c r="M13" s="3"/>
      <c r="N13" s="3"/>
      <c r="O13" s="3"/>
      <c r="P13" s="3"/>
      <c r="Q13" s="3"/>
    </row>
    <row r="14" spans="1:17">
      <c r="B14" s="7"/>
      <c r="C14" s="7"/>
      <c r="D14" s="7"/>
      <c r="E14" s="7"/>
      <c r="F14" s="7"/>
      <c r="K14" s="6"/>
      <c r="L14" s="3"/>
      <c r="M14" s="3"/>
      <c r="N14" s="3"/>
      <c r="O14" s="3"/>
      <c r="P14" s="3"/>
      <c r="Q14" s="3"/>
    </row>
    <row r="15" spans="1:17">
      <c r="B15" s="7"/>
      <c r="C15" s="7"/>
      <c r="D15" s="7"/>
      <c r="E15" s="7"/>
      <c r="F15" s="7"/>
      <c r="K15" s="6"/>
      <c r="L15" s="3"/>
      <c r="M15" s="3"/>
      <c r="N15" s="3"/>
      <c r="O15" s="3"/>
      <c r="P15" s="3"/>
      <c r="Q15" s="3"/>
    </row>
    <row r="16" spans="1:17">
      <c r="B16" s="7"/>
      <c r="C16" s="7"/>
      <c r="D16" s="7"/>
      <c r="E16" s="7"/>
      <c r="F16" s="7"/>
      <c r="K16" s="6"/>
      <c r="L16" s="3"/>
      <c r="M16" s="3"/>
      <c r="N16" s="3"/>
      <c r="O16" s="3"/>
      <c r="P16" s="3"/>
      <c r="Q16" s="3"/>
    </row>
    <row r="17" spans="2:17">
      <c r="B17" s="7"/>
      <c r="C17" s="7"/>
      <c r="D17" s="7"/>
      <c r="E17" s="7"/>
      <c r="F17" s="7"/>
      <c r="K17" s="6"/>
      <c r="L17" s="3"/>
      <c r="M17" s="3"/>
      <c r="N17" s="3"/>
      <c r="O17" s="3"/>
      <c r="P17" s="3"/>
      <c r="Q17" s="3"/>
    </row>
    <row r="18" spans="2:17">
      <c r="B18" s="7"/>
      <c r="C18" s="7"/>
      <c r="D18" s="7"/>
      <c r="E18" s="7"/>
      <c r="F18" s="7"/>
      <c r="K18" s="6"/>
      <c r="L18" s="3"/>
      <c r="M18" s="3"/>
      <c r="N18" s="3"/>
      <c r="O18" s="3"/>
      <c r="P18" s="3"/>
      <c r="Q18" s="3"/>
    </row>
    <row r="19" spans="2:17">
      <c r="B19" s="7"/>
      <c r="C19" s="7"/>
      <c r="D19" s="7"/>
      <c r="E19" s="7"/>
      <c r="F19" s="7"/>
      <c r="K19" s="6"/>
      <c r="L19" s="3"/>
      <c r="M19" s="3"/>
      <c r="N19" s="3"/>
      <c r="O19" s="3"/>
      <c r="P19" s="3"/>
      <c r="Q19" s="3"/>
    </row>
    <row r="20" spans="2:17">
      <c r="B20" s="7"/>
      <c r="C20" s="7"/>
      <c r="D20" s="7"/>
      <c r="E20" s="7"/>
      <c r="F20" s="7"/>
      <c r="K20" s="6"/>
      <c r="L20" s="3"/>
      <c r="M20" s="3"/>
      <c r="N20" s="3"/>
      <c r="O20" s="3"/>
      <c r="P20" s="3"/>
      <c r="Q20" s="3"/>
    </row>
    <row r="21" spans="2:17">
      <c r="B21" s="7"/>
      <c r="C21" s="7"/>
      <c r="D21" s="7"/>
      <c r="E21" s="7"/>
      <c r="F21" s="7"/>
      <c r="K21" s="6"/>
      <c r="L21" s="3"/>
      <c r="M21" s="3"/>
      <c r="N21" s="3"/>
      <c r="O21" s="3"/>
      <c r="P21" s="3"/>
      <c r="Q21" s="3"/>
    </row>
    <row r="22" spans="2:17">
      <c r="B22" s="7"/>
      <c r="C22" s="7"/>
      <c r="D22" s="7"/>
      <c r="E22" s="7"/>
      <c r="F22" s="7"/>
      <c r="K22" s="6"/>
      <c r="L22" s="3"/>
      <c r="M22" s="3"/>
      <c r="N22" s="3"/>
      <c r="O22" s="3"/>
      <c r="P22" s="3"/>
      <c r="Q22" s="3"/>
    </row>
    <row r="23" spans="2:17">
      <c r="B23" s="7"/>
      <c r="C23" s="7"/>
      <c r="D23" s="7"/>
      <c r="E23" s="7"/>
      <c r="F23" s="7"/>
      <c r="K23" s="6"/>
      <c r="L23" s="3"/>
      <c r="M23" s="3"/>
      <c r="N23" s="3"/>
      <c r="O23" s="3"/>
      <c r="P23" s="3"/>
      <c r="Q23" s="3"/>
    </row>
    <row r="24" spans="2:17">
      <c r="B24" s="7"/>
      <c r="C24" s="7"/>
      <c r="D24" s="7"/>
      <c r="E24" s="7"/>
      <c r="F24" s="7"/>
      <c r="K24" s="6"/>
      <c r="L24" s="3"/>
      <c r="M24" s="3"/>
      <c r="N24" s="3"/>
      <c r="O24" s="3"/>
      <c r="P24" s="3"/>
      <c r="Q24" s="3"/>
    </row>
    <row r="25" spans="2:17">
      <c r="B25" s="7"/>
      <c r="C25" s="7"/>
      <c r="D25" s="7"/>
      <c r="E25" s="7"/>
      <c r="F25" s="7"/>
      <c r="K25" s="6"/>
      <c r="L25" s="3"/>
      <c r="M25" s="3"/>
      <c r="N25" s="3"/>
      <c r="O25" s="3"/>
      <c r="P25" s="3"/>
      <c r="Q25" s="3"/>
    </row>
    <row r="26" spans="2:17">
      <c r="B26" s="7"/>
      <c r="C26" s="7"/>
      <c r="D26" s="7"/>
      <c r="E26" s="7"/>
      <c r="F26" s="7"/>
      <c r="K26" s="6"/>
      <c r="L26" s="3"/>
      <c r="M26" s="3"/>
      <c r="N26" s="3"/>
      <c r="O26" s="3"/>
      <c r="P26" s="3"/>
      <c r="Q26" s="3"/>
    </row>
    <row r="27" spans="2:17">
      <c r="B27" s="7"/>
      <c r="C27" s="7"/>
      <c r="D27" s="7"/>
      <c r="E27" s="7"/>
      <c r="F27" s="7"/>
      <c r="K27" s="6"/>
      <c r="L27" s="3"/>
      <c r="M27" s="3"/>
      <c r="N27" s="3"/>
      <c r="O27" s="3"/>
      <c r="P27" s="3"/>
      <c r="Q27" s="3"/>
    </row>
    <row r="28" spans="2:17">
      <c r="B28" s="7"/>
      <c r="C28" s="7"/>
      <c r="D28" s="7"/>
      <c r="E28" s="7"/>
      <c r="F28" s="7"/>
      <c r="K28" s="6"/>
      <c r="L28" s="3"/>
      <c r="M28" s="3"/>
      <c r="N28" s="3"/>
      <c r="O28" s="3"/>
      <c r="P28" s="3"/>
      <c r="Q28" s="3"/>
    </row>
    <row r="29" spans="2:17">
      <c r="B29" s="7"/>
      <c r="C29" s="7"/>
      <c r="D29" s="7"/>
      <c r="E29" s="7"/>
      <c r="F29" s="7"/>
      <c r="K29" s="6"/>
      <c r="L29" s="3"/>
      <c r="M29" s="3"/>
      <c r="N29" s="3"/>
      <c r="O29" s="3"/>
      <c r="P29" s="3"/>
      <c r="Q29" s="3"/>
    </row>
    <row r="30" spans="2:17">
      <c r="B30" s="7"/>
      <c r="C30" s="7"/>
      <c r="D30" s="7"/>
      <c r="E30" s="7"/>
      <c r="F30" s="7"/>
      <c r="K30" s="6"/>
      <c r="L30" s="3"/>
      <c r="M30" s="3"/>
      <c r="N30" s="3"/>
      <c r="O30" s="3"/>
      <c r="P30" s="3"/>
      <c r="Q30" s="3"/>
    </row>
    <row r="31" spans="2:17">
      <c r="B31" s="7"/>
      <c r="C31" s="7"/>
      <c r="D31" s="7"/>
      <c r="E31" s="7"/>
      <c r="F31" s="7"/>
      <c r="K31" s="6"/>
      <c r="L31" s="3"/>
      <c r="M31" s="3"/>
      <c r="N31" s="3"/>
      <c r="O31" s="3"/>
      <c r="P31" s="3"/>
      <c r="Q31" s="3"/>
    </row>
    <row r="32" spans="2:17">
      <c r="B32" s="7"/>
      <c r="C32" s="7"/>
      <c r="D32" s="7"/>
      <c r="E32" s="7"/>
      <c r="F32" s="7"/>
      <c r="K32" s="6"/>
      <c r="L32" s="3"/>
      <c r="M32" s="3"/>
      <c r="N32" s="3"/>
      <c r="O32" s="3"/>
      <c r="P32" s="3"/>
      <c r="Q32" s="3"/>
    </row>
    <row r="33" spans="2:17">
      <c r="B33" s="7"/>
      <c r="C33" s="7"/>
      <c r="D33" s="7"/>
      <c r="E33" s="7"/>
      <c r="F33" s="7"/>
      <c r="K33" s="6"/>
      <c r="L33" s="3"/>
      <c r="M33" s="3"/>
      <c r="N33" s="3"/>
      <c r="O33" s="3"/>
      <c r="P33" s="3"/>
      <c r="Q33" s="3"/>
    </row>
    <row r="34" spans="2:17">
      <c r="B34" s="7"/>
      <c r="C34" s="7"/>
      <c r="D34" s="7"/>
      <c r="E34" s="7"/>
      <c r="F34" s="7"/>
      <c r="K34" s="6"/>
      <c r="L34" s="3"/>
      <c r="M34" s="3"/>
      <c r="N34" s="3"/>
      <c r="O34" s="3"/>
      <c r="P34" s="3"/>
      <c r="Q34" s="3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IPL ПЛ без экипировки ДК</vt:lpstr>
      <vt:lpstr>IPL Двоеборье без экип ДК</vt:lpstr>
      <vt:lpstr>IPL Присед без экипировки ДК</vt:lpstr>
      <vt:lpstr>IPL Жим без экипировки ДК</vt:lpstr>
      <vt:lpstr>IPL Жим без экипировки</vt:lpstr>
      <vt:lpstr>СПР Жим софт однопетельная ДК</vt:lpstr>
      <vt:lpstr>СПР Жим софт однопетельная</vt:lpstr>
      <vt:lpstr>IPL Тяга без экипировки ДК</vt:lpstr>
      <vt:lpstr>СПР Пауэрспорт ДК</vt:lpstr>
      <vt:lpstr>СПР Пауэрспорт</vt:lpstr>
      <vt:lpstr>СПР Жим стоя ДК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2021-04-26T21:35:35Z</dcterms:modified>
</cp:coreProperties>
</file>