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D2F8FE54-A930-8848-977D-F89D80A3783B}" xr6:coauthVersionLast="45" xr6:coauthVersionMax="45" xr10:uidLastSave="{00000000-0000-0000-0000-000000000000}"/>
  <bookViews>
    <workbookView xWindow="300" yWindow="460" windowWidth="26780" windowHeight="16000" xr2:uid="{00000000-000D-0000-FFFF-FFFF00000000}"/>
  </bookViews>
  <sheets>
    <sheet name="IPL ПЛ без экипировки" sheetId="8" r:id="rId1"/>
    <sheet name="IPL Двоеборье без экип" sheetId="26" r:id="rId2"/>
    <sheet name="IPL Жим без экипировки" sheetId="12" r:id="rId3"/>
    <sheet name="СПР Жим СФО" sheetId="86" r:id="rId4"/>
    <sheet name="IPL Тяга без экипировки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8" l="1"/>
  <c r="L31" i="18"/>
  <c r="L28" i="18"/>
  <c r="L34" i="18"/>
  <c r="L22" i="18"/>
  <c r="L23" i="18"/>
  <c r="L21" i="18"/>
  <c r="L16" i="18"/>
  <c r="L17" i="18"/>
  <c r="L18" i="18"/>
  <c r="L54" i="12" l="1"/>
  <c r="L49" i="12"/>
  <c r="L48" i="12"/>
  <c r="L40" i="12"/>
  <c r="L41" i="12"/>
  <c r="L52" i="12"/>
  <c r="L20" i="12"/>
  <c r="L9" i="86"/>
  <c r="L6" i="86"/>
  <c r="P24" i="26" l="1"/>
  <c r="P25" i="26"/>
  <c r="P23" i="26"/>
  <c r="P18" i="26"/>
  <c r="P19" i="26"/>
  <c r="P20" i="26"/>
  <c r="P17" i="26"/>
  <c r="P13" i="26"/>
  <c r="P14" i="26"/>
  <c r="P12" i="26"/>
  <c r="P9" i="26"/>
  <c r="P6" i="26"/>
  <c r="P36" i="26"/>
  <c r="T51" i="8"/>
  <c r="T44" i="8"/>
  <c r="T21" i="8"/>
  <c r="P33" i="26"/>
  <c r="P32" i="26"/>
  <c r="P28" i="26"/>
  <c r="E48" i="8" l="1"/>
  <c r="E47" i="8"/>
  <c r="E43" i="8"/>
  <c r="E38" i="8"/>
  <c r="E39" i="8"/>
  <c r="E40" i="8"/>
  <c r="E37" i="8"/>
  <c r="E33" i="8"/>
  <c r="E34" i="8"/>
  <c r="E32" i="8"/>
  <c r="E25" i="8"/>
  <c r="E26" i="8"/>
  <c r="E27" i="8"/>
  <c r="E28" i="8"/>
  <c r="E29" i="8"/>
  <c r="E24" i="8"/>
  <c r="E20" i="8"/>
  <c r="E19" i="8"/>
  <c r="E16" i="8"/>
  <c r="E10" i="8"/>
  <c r="E9" i="8"/>
  <c r="E6" i="8"/>
  <c r="E13" i="8" l="1"/>
  <c r="L65" i="12" l="1"/>
  <c r="L64" i="12"/>
  <c r="L60" i="12"/>
  <c r="L56" i="12"/>
  <c r="L55" i="12"/>
  <c r="L53" i="12"/>
  <c r="L27" i="18"/>
  <c r="L26" i="18"/>
  <c r="L35" i="18"/>
  <c r="L12" i="18"/>
  <c r="L21" i="12"/>
  <c r="L15" i="18"/>
  <c r="L11" i="18"/>
  <c r="L10" i="18"/>
  <c r="L6" i="18"/>
  <c r="L7" i="18"/>
  <c r="L59" i="12"/>
  <c r="L47" i="12"/>
  <c r="L46" i="12"/>
  <c r="L38" i="12"/>
  <c r="L39" i="12"/>
  <c r="L42" i="12"/>
  <c r="L43" i="12"/>
  <c r="L37" i="12"/>
  <c r="L31" i="12"/>
  <c r="L32" i="12"/>
  <c r="L33" i="12"/>
  <c r="L34" i="12"/>
  <c r="L30" i="12"/>
  <c r="L25" i="12"/>
  <c r="L26" i="12"/>
  <c r="L27" i="12"/>
  <c r="L24" i="12"/>
  <c r="L12" i="12"/>
  <c r="L15" i="12"/>
  <c r="L63" i="12"/>
  <c r="L19" i="12"/>
  <c r="L18" i="12"/>
  <c r="L9" i="12"/>
  <c r="L6" i="12"/>
  <c r="P29" i="26"/>
</calcChain>
</file>

<file path=xl/sharedStrings.xml><?xml version="1.0" encoding="utf-8"?>
<sst xmlns="http://schemas.openxmlformats.org/spreadsheetml/2006/main" count="601" uniqueCount="180">
  <si>
    <t>ФИО</t>
  </si>
  <si>
    <t>Сумма</t>
  </si>
  <si>
    <t>Очки</t>
  </si>
  <si>
    <t>Рек</t>
  </si>
  <si>
    <t>Собственный 
вес</t>
  </si>
  <si>
    <t>Wilks</t>
  </si>
  <si>
    <t>Приседание</t>
  </si>
  <si>
    <t>Жим лёжа</t>
  </si>
  <si>
    <t>Становая тяга</t>
  </si>
  <si>
    <t>ВЕСОВАЯ КАТЕГОРИЯ   110</t>
  </si>
  <si>
    <t>ВЕСОВАЯ КАТЕГОРИЯ   125</t>
  </si>
  <si>
    <t>ВЕСОВАЯ КАТЕГОРИЯ   100</t>
  </si>
  <si>
    <t>ВЕСОВАЯ КАТЕГОРИЯ   67.5</t>
  </si>
  <si>
    <t>ВЕСОВАЯ КАТЕГОРИЯ   52</t>
  </si>
  <si>
    <t>ВЕСОВАЯ КАТЕГОРИЯ   75</t>
  </si>
  <si>
    <t>ВЕСОВАЯ КАТЕГОРИЯ   82.5</t>
  </si>
  <si>
    <t>ВЕСОВАЯ КАТЕГОРИЯ   90</t>
  </si>
  <si>
    <t>ВЕСОВАЯ КАТЕГОРИЯ   56</t>
  </si>
  <si>
    <t>ВЕСОВАЯ КАТЕГОРИЯ   60</t>
  </si>
  <si>
    <t>Результат</t>
  </si>
  <si>
    <t>Груздева Дарья</t>
  </si>
  <si>
    <t>Пахнева Людмила</t>
  </si>
  <si>
    <t>Большаков Александр</t>
  </si>
  <si>
    <t>Малых Никита</t>
  </si>
  <si>
    <t>Дурягин Михаил</t>
  </si>
  <si>
    <t>Сокольников Максим</t>
  </si>
  <si>
    <t>Двойников Олег</t>
  </si>
  <si>
    <t>Дурягин Кирилл</t>
  </si>
  <si>
    <t>Яковлев Даниил</t>
  </si>
  <si>
    <t>2</t>
  </si>
  <si>
    <t>1</t>
  </si>
  <si>
    <t>3</t>
  </si>
  <si>
    <t>4</t>
  </si>
  <si>
    <t>Шиловский Игорь</t>
  </si>
  <si>
    <t>Щепелин Евгений</t>
  </si>
  <si>
    <t>Машанов Руслан</t>
  </si>
  <si>
    <t>Маклаков Павел</t>
  </si>
  <si>
    <t>Лыков Александр</t>
  </si>
  <si>
    <t>Юноши 15-19 (05.03.2009)/13</t>
  </si>
  <si>
    <t>Мастера 60-64 (08.10.1960)/62</t>
  </si>
  <si>
    <t>Открытая (27.08.1983)/39</t>
  </si>
  <si>
    <t>Юноши 15-19 (07.08.2010)/12</t>
  </si>
  <si>
    <t>Юноши 15-19 (13.08.2005)/17</t>
  </si>
  <si>
    <t>Юноши 15-19 (02.11.2006)/16</t>
  </si>
  <si>
    <t>Юноши 15-19 (18.08.2005)/17</t>
  </si>
  <si>
    <t>Юноши 15-19 (04.04.2006)/16</t>
  </si>
  <si>
    <t>Юноши 15-19 (19.04.2005)/17</t>
  </si>
  <si>
    <t>Юноши 15-19 (26.09.2005)/17</t>
  </si>
  <si>
    <t>Мастера 40-44 (12.09.1979)/43</t>
  </si>
  <si>
    <t>Город/Область</t>
  </si>
  <si>
    <t>Великий Устюг/Вологодская область</t>
  </si>
  <si>
    <t>Котлас/Архангельская область</t>
  </si>
  <si>
    <t>Вельск/Архангельская область</t>
  </si>
  <si>
    <t>Шелыгин Егор</t>
  </si>
  <si>
    <t>Менькин Ярослав</t>
  </si>
  <si>
    <t>Пешков Игорь</t>
  </si>
  <si>
    <t>Борзоногов Илья</t>
  </si>
  <si>
    <t>Жуков Руслан</t>
  </si>
  <si>
    <t>Юноши 15-19 (12.03.2010)/12</t>
  </si>
  <si>
    <t>Юноши 15-19 (08.07.2009)/13</t>
  </si>
  <si>
    <t>Открытая (08.05.1989)/33</t>
  </si>
  <si>
    <t>Юноши 15-19 (10.04.2005)/17</t>
  </si>
  <si>
    <t>Юноши 15-19 (10.04.2003)/19</t>
  </si>
  <si>
    <t>Шевелёв Кирилл</t>
  </si>
  <si>
    <t>Капустин Тимофей</t>
  </si>
  <si>
    <t>Колбин Евгений</t>
  </si>
  <si>
    <t>Мельцов Матвей</t>
  </si>
  <si>
    <t>Селяков Сергей</t>
  </si>
  <si>
    <t>Труняков Виталий</t>
  </si>
  <si>
    <t>Магеровский Илья</t>
  </si>
  <si>
    <t>Чебыкин Андрей</t>
  </si>
  <si>
    <t>Шевелёв Андрей</t>
  </si>
  <si>
    <t>Максимов Алексей</t>
  </si>
  <si>
    <t>Суров Эдуард</t>
  </si>
  <si>
    <t>Евстифеев Андрей</t>
  </si>
  <si>
    <t>Бреховских Игорь</t>
  </si>
  <si>
    <t>Вычегодский/Архангельская область</t>
  </si>
  <si>
    <t>Юноши 15-19 (30.08.2012)/10</t>
  </si>
  <si>
    <t>Открытая (21.03.1989)/33</t>
  </si>
  <si>
    <t>Открытая (24.02.1987)/35</t>
  </si>
  <si>
    <t>Юноши 15-19 (06.08.2006)/16</t>
  </si>
  <si>
    <t>Юноши 15-19 (04.01.2005)/17</t>
  </si>
  <si>
    <t>Мастера 50-54 (05.11.1970)/52</t>
  </si>
  <si>
    <t>Мастера 45-49 (26.03.1976)/46</t>
  </si>
  <si>
    <t>Мастера 40-44 (05.04.1978)/44</t>
  </si>
  <si>
    <t>Мастера 65-69 (20.02.1954)/68</t>
  </si>
  <si>
    <t>Мастера 45-49 (30.09.1976)/46</t>
  </si>
  <si>
    <t>Мастера 50-54 (17.04.1970)/52</t>
  </si>
  <si>
    <t>Серенок Игорь</t>
  </si>
  <si>
    <t>Юноши 15-19 (06.06.2008)/14</t>
  </si>
  <si>
    <t>Цуварев Тимофей</t>
  </si>
  <si>
    <t>Открытая (22.06.2008)/14</t>
  </si>
  <si>
    <t>Завадский Сергей</t>
  </si>
  <si>
    <t>Жигалов Максим</t>
  </si>
  <si>
    <t>Юноши 15-19 (20.01.2007)/16</t>
  </si>
  <si>
    <t>Юноши 15-19 (01.02.2009)/14</t>
  </si>
  <si>
    <t>Отсроверхов Сергей</t>
  </si>
  <si>
    <t>Юноши 15-19 (26.11.2005)/17</t>
  </si>
  <si>
    <t>Юноши 15-19 (24.11.2007)/15</t>
  </si>
  <si>
    <t>Мемориал Героя Советского Союза Копылова Василия Ивановича
IPL Пауэрлифтинг без экипировки
Великий Устюг/Вологодская область, 25 февраля 2023 года</t>
  </si>
  <si>
    <t>Открытая (14.12.1991)/31</t>
  </si>
  <si>
    <t>Коновалова Юлия</t>
  </si>
  <si>
    <t>Девушки 15-19 (12.07.2007)/15</t>
  </si>
  <si>
    <t>Буторов Илья</t>
  </si>
  <si>
    <t>Юниоры 20-23 (07.01.2002)/21</t>
  </si>
  <si>
    <t>Павлов Дмитрий</t>
  </si>
  <si>
    <t>Открытая (11.06.1996)/26</t>
  </si>
  <si>
    <t>Пашнин Юрий</t>
  </si>
  <si>
    <t>Открытая (07.11.1985)/37</t>
  </si>
  <si>
    <t>Зеленцов Сергей</t>
  </si>
  <si>
    <t>Мастера 50-54 (16.05.1970)/52</t>
  </si>
  <si>
    <t>Ильинско-Подомское/Архангельская область</t>
  </si>
  <si>
    <t>Открытая (23.01.1987)/36</t>
  </si>
  <si>
    <t>Байбородин Евгений</t>
  </si>
  <si>
    <t>Шевелев Антон</t>
  </si>
  <si>
    <t>ВЕСОВАЯ КАТЕГОРИЯ  60</t>
  </si>
  <si>
    <t>Юноши 15-19 (22.12.2008)/14</t>
  </si>
  <si>
    <t>Ревякин Матвей</t>
  </si>
  <si>
    <t>Юноши 15-19 (14.11.2007)/15</t>
  </si>
  <si>
    <t>Шехеров Илья</t>
  </si>
  <si>
    <t>Открытая (10.06.1990)/32</t>
  </si>
  <si>
    <t>Дяткинский Денис</t>
  </si>
  <si>
    <t>Налетов Дмитрий</t>
  </si>
  <si>
    <t>Наливайко Алексей</t>
  </si>
  <si>
    <t>Мастера 40-44 (19.02.1982)/41</t>
  </si>
  <si>
    <t>Мастера 45-49 (24.10.1976)/46</t>
  </si>
  <si>
    <t>Мастера 40-44 (28.07.1980)/42</t>
  </si>
  <si>
    <t>Процел Кира</t>
  </si>
  <si>
    <t>Девушки 15-19 (01.01.2010)/13</t>
  </si>
  <si>
    <t>Воронина Александра</t>
  </si>
  <si>
    <t>Юниорки (01.02.2001)/22</t>
  </si>
  <si>
    <t>Юноши 15-19 (17.08.2005)/17</t>
  </si>
  <si>
    <t>Гладышев Руслан</t>
  </si>
  <si>
    <t>Юноши 15-19 (02.12.2006)/16</t>
  </si>
  <si>
    <t>Gloss</t>
  </si>
  <si>
    <t>Шарыпов Александр</t>
  </si>
  <si>
    <t>Открытая (11.01.1987)/35</t>
  </si>
  <si>
    <t xml:space="preserve">Великий Устюг/Вологодская область </t>
  </si>
  <si>
    <t>Шарыпов Николай</t>
  </si>
  <si>
    <t>Мемориал Героя Советского Союза Копылова Василия Ивановича
IPL Силовое двоеборье без экипировки
Великий Устюг/Вологодская область, 25 февраля 2023 года</t>
  </si>
  <si>
    <t>Мемориал Героя Советского Союза Копылова Василия Ивановича
IPL Жим лежа без экипировки
Великий Устюг/Вологодская область, 25 февраля 2023 года</t>
  </si>
  <si>
    <t>Мемориал Героя Советского Союза Копылова Василия Ивановича
СПР Жим лежа среди спортсменов с физическими особенностями
Великий Устюг/Вологодская область, 25 февраля 2023 года</t>
  </si>
  <si>
    <t>Мемориал Героя Советского Союза Копылова Василия Ивановича
IPL Становая тяга без экипировки
Великий Устюг/Вологодская область, 25 февраля 2023 года</t>
  </si>
  <si>
    <t>Струнин Никита</t>
  </si>
  <si>
    <t>Юноши 15-19 (01.01.2008)/15</t>
  </si>
  <si>
    <t>Викулов Даниил</t>
  </si>
  <si>
    <t>Юноши 15-19 (26.02.2010)/12</t>
  </si>
  <si>
    <t>Майоров Кирилл</t>
  </si>
  <si>
    <t>Юниоры (31.12.2001)/21</t>
  </si>
  <si>
    <t>Поникаровский Александр</t>
  </si>
  <si>
    <t>5</t>
  </si>
  <si>
    <t>Юноши 15-19 (05.10.2006)/16</t>
  </si>
  <si>
    <t>Юноши 15-19 (14.12.2007)/15</t>
  </si>
  <si>
    <t>Крылов Константин</t>
  </si>
  <si>
    <t>Нелаев Александр</t>
  </si>
  <si>
    <t>Юноши 15-19 (18.06.2007)/15</t>
  </si>
  <si>
    <t>Юноши 15-19 (29.08.2008)/14</t>
  </si>
  <si>
    <t>Шитов Вадим</t>
  </si>
  <si>
    <t>Белоруков Сергей</t>
  </si>
  <si>
    <t>Мастера 40-44 (14.11.1980)/42</t>
  </si>
  <si>
    <t>Мастера 45-49 (01.01.1977)/46</t>
  </si>
  <si>
    <t>Амосов Леонид</t>
  </si>
  <si>
    <t>Открытая (01.12.1988)/34</t>
  </si>
  <si>
    <t>Нелаев Сергей</t>
  </si>
  <si>
    <t>Открытая (01.03.1982)/40</t>
  </si>
  <si>
    <t>Открытая (12.08.1988)/34</t>
  </si>
  <si>
    <t>Конев Илья</t>
  </si>
  <si>
    <t>Шехерев Илья</t>
  </si>
  <si>
    <t>Юниоры (15.08.2002)/20</t>
  </si>
  <si>
    <t>Возрастная группа</t>
  </si>
  <si>
    <t xml:space="preserve">
Дата рождения/Возраст</t>
  </si>
  <si>
    <t>№</t>
  </si>
  <si>
    <t>T</t>
  </si>
  <si>
    <t>M5</t>
  </si>
  <si>
    <t>O</t>
  </si>
  <si>
    <t>M1</t>
  </si>
  <si>
    <t>J</t>
  </si>
  <si>
    <t>M2</t>
  </si>
  <si>
    <t>M3</t>
  </si>
  <si>
    <t>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</si>
</sst>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rgb="FFD7E4BE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Лист4"/>
  <dimension ref="A1:U51"/>
  <sheetViews>
    <sheetView tabSelected="1" topLeftCell="B17" zoomScaleNormal="100" workbookViewId="0">
      <selection activeCell="U51" sqref="U51"/>
    </sheetView>
  </sheetViews>
  <sheetFormatPr baseColWidth="10" defaultColWidth="9.1640625" defaultRowHeight="13"/>
  <cols>
    <col min="1" max="1" width="7.1640625" style="5" bestFit="1" customWidth="1"/>
    <col min="2" max="2" width="23" style="5" customWidth="1"/>
    <col min="3" max="3" width="28.6640625" style="5" bestFit="1" customWidth="1"/>
    <col min="4" max="4" width="20.83203125" style="29" bestFit="1" customWidth="1"/>
    <col min="5" max="5" width="10.1640625" style="35" bestFit="1" customWidth="1"/>
    <col min="6" max="6" width="37.1640625" style="5" bestFit="1" customWidth="1"/>
    <col min="7" max="9" width="5.5" style="12" customWidth="1"/>
    <col min="10" max="10" width="4.5" style="12" customWidth="1"/>
    <col min="11" max="13" width="5.5" style="12" customWidth="1"/>
    <col min="14" max="14" width="4.5" style="12" customWidth="1"/>
    <col min="15" max="17" width="5.5" style="12" customWidth="1"/>
    <col min="18" max="18" width="4.5" style="12" customWidth="1"/>
    <col min="19" max="19" width="7.6640625" style="12" bestFit="1" customWidth="1"/>
    <col min="20" max="20" width="8.5" style="46" bestFit="1" customWidth="1"/>
    <col min="21" max="21" width="24.83203125" style="5" bestFit="1" customWidth="1"/>
    <col min="22" max="16384" width="9.1640625" style="3"/>
  </cols>
  <sheetData>
    <row r="1" spans="1:21" s="2" customFormat="1" ht="29" customHeight="1">
      <c r="A1" s="170" t="s">
        <v>99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3"/>
    </row>
    <row r="2" spans="1:21" s="2" customFormat="1" ht="62" customHeight="1" thickBot="1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7"/>
    </row>
    <row r="3" spans="1:21" s="1" customFormat="1" ht="12.75" customHeight="1">
      <c r="A3" s="178" t="s">
        <v>171</v>
      </c>
      <c r="B3" s="185" t="s">
        <v>0</v>
      </c>
      <c r="C3" s="180" t="s">
        <v>170</v>
      </c>
      <c r="D3" s="182" t="s">
        <v>4</v>
      </c>
      <c r="E3" s="166" t="s">
        <v>5</v>
      </c>
      <c r="F3" s="184" t="s">
        <v>49</v>
      </c>
      <c r="G3" s="164" t="s">
        <v>6</v>
      </c>
      <c r="H3" s="164"/>
      <c r="I3" s="164"/>
      <c r="J3" s="164"/>
      <c r="K3" s="164" t="s">
        <v>7</v>
      </c>
      <c r="L3" s="164"/>
      <c r="M3" s="164"/>
      <c r="N3" s="164"/>
      <c r="O3" s="164" t="s">
        <v>8</v>
      </c>
      <c r="P3" s="164"/>
      <c r="Q3" s="164"/>
      <c r="R3" s="164"/>
      <c r="S3" s="164" t="s">
        <v>1</v>
      </c>
      <c r="T3" s="166" t="s">
        <v>2</v>
      </c>
      <c r="U3" s="168" t="s">
        <v>169</v>
      </c>
    </row>
    <row r="4" spans="1:21" s="1" customFormat="1" ht="21" customHeight="1" thickBot="1">
      <c r="A4" s="179"/>
      <c r="B4" s="186"/>
      <c r="C4" s="181"/>
      <c r="D4" s="183"/>
      <c r="E4" s="167"/>
      <c r="F4" s="181"/>
      <c r="G4" s="22">
        <v>1</v>
      </c>
      <c r="H4" s="22">
        <v>2</v>
      </c>
      <c r="I4" s="22">
        <v>3</v>
      </c>
      <c r="J4" s="22" t="s">
        <v>3</v>
      </c>
      <c r="K4" s="22">
        <v>1</v>
      </c>
      <c r="L4" s="22">
        <v>2</v>
      </c>
      <c r="M4" s="22">
        <v>3</v>
      </c>
      <c r="N4" s="22" t="s">
        <v>3</v>
      </c>
      <c r="O4" s="22">
        <v>1</v>
      </c>
      <c r="P4" s="22">
        <v>2</v>
      </c>
      <c r="Q4" s="22">
        <v>3</v>
      </c>
      <c r="R4" s="11" t="s">
        <v>3</v>
      </c>
      <c r="S4" s="165"/>
      <c r="T4" s="167"/>
      <c r="U4" s="169"/>
    </row>
    <row r="5" spans="1:21" s="101" customFormat="1" ht="16">
      <c r="A5" s="187" t="s">
        <v>13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98"/>
      <c r="T5" s="99"/>
      <c r="U5" s="100"/>
    </row>
    <row r="6" spans="1:21" s="101" customFormat="1">
      <c r="A6" s="102">
        <v>1</v>
      </c>
      <c r="B6" s="93" t="s">
        <v>20</v>
      </c>
      <c r="C6" s="93" t="s">
        <v>100</v>
      </c>
      <c r="D6" s="103">
        <v>51.9</v>
      </c>
      <c r="E6" s="104">
        <f>T6/S6</f>
        <v>1.248491681415929</v>
      </c>
      <c r="F6" s="93" t="s">
        <v>50</v>
      </c>
      <c r="G6" s="39">
        <v>90</v>
      </c>
      <c r="H6" s="39">
        <v>95</v>
      </c>
      <c r="I6" s="105">
        <v>100</v>
      </c>
      <c r="J6" s="106"/>
      <c r="K6" s="39">
        <v>47.5</v>
      </c>
      <c r="L6" s="39">
        <v>50</v>
      </c>
      <c r="M6" s="39">
        <v>52.5</v>
      </c>
      <c r="N6" s="106"/>
      <c r="O6" s="39">
        <v>125</v>
      </c>
      <c r="P6" s="39">
        <v>130</v>
      </c>
      <c r="Q6" s="39">
        <v>135</v>
      </c>
      <c r="R6" s="106"/>
      <c r="S6" s="106">
        <v>282.5</v>
      </c>
      <c r="T6" s="107">
        <v>352.69889999999998</v>
      </c>
      <c r="U6" s="93" t="s">
        <v>174</v>
      </c>
    </row>
    <row r="7" spans="1:21" s="101" customFormat="1">
      <c r="A7" s="100"/>
      <c r="B7" s="100"/>
      <c r="C7" s="100"/>
      <c r="D7" s="108"/>
      <c r="E7" s="109"/>
      <c r="F7" s="100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U7" s="100"/>
    </row>
    <row r="8" spans="1:21" s="101" customFormat="1" ht="16">
      <c r="A8" s="162" t="s">
        <v>18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98"/>
      <c r="T8" s="99"/>
      <c r="U8" s="100"/>
    </row>
    <row r="9" spans="1:21" s="101" customFormat="1">
      <c r="A9" s="111" t="s">
        <v>30</v>
      </c>
      <c r="B9" s="117" t="s">
        <v>101</v>
      </c>
      <c r="C9" s="119" t="s">
        <v>102</v>
      </c>
      <c r="D9" s="120">
        <v>58.7</v>
      </c>
      <c r="E9" s="112">
        <f>T9/S9</f>
        <v>1.1340345205479452</v>
      </c>
      <c r="F9" s="117" t="s">
        <v>50</v>
      </c>
      <c r="G9" s="63">
        <v>60</v>
      </c>
      <c r="H9" s="63">
        <v>65</v>
      </c>
      <c r="I9" s="41">
        <v>70</v>
      </c>
      <c r="J9" s="113"/>
      <c r="K9" s="41">
        <v>32.5</v>
      </c>
      <c r="L9" s="64">
        <v>35</v>
      </c>
      <c r="M9" s="64">
        <v>37.5</v>
      </c>
      <c r="N9" s="123"/>
      <c r="O9" s="57">
        <v>65</v>
      </c>
      <c r="P9" s="63">
        <v>70</v>
      </c>
      <c r="Q9" s="63">
        <v>75</v>
      </c>
      <c r="R9" s="129"/>
      <c r="S9" s="123">
        <v>182.5</v>
      </c>
      <c r="T9" s="126">
        <v>206.96129999999999</v>
      </c>
      <c r="U9" s="90" t="s">
        <v>172</v>
      </c>
    </row>
    <row r="10" spans="1:21" s="101" customFormat="1">
      <c r="A10" s="114">
        <v>1</v>
      </c>
      <c r="B10" s="118" t="s">
        <v>21</v>
      </c>
      <c r="C10" s="121" t="s">
        <v>40</v>
      </c>
      <c r="D10" s="122">
        <v>59.9</v>
      </c>
      <c r="E10" s="115">
        <f>T10/S10</f>
        <v>1.1163289719626168</v>
      </c>
      <c r="F10" s="118" t="s">
        <v>50</v>
      </c>
      <c r="G10" s="65">
        <v>90</v>
      </c>
      <c r="H10" s="65">
        <v>95</v>
      </c>
      <c r="I10" s="44">
        <v>100</v>
      </c>
      <c r="J10" s="116"/>
      <c r="K10" s="44">
        <v>55</v>
      </c>
      <c r="L10" s="66">
        <v>57.5</v>
      </c>
      <c r="M10" s="125">
        <v>60</v>
      </c>
      <c r="N10" s="124"/>
      <c r="O10" s="60">
        <v>100</v>
      </c>
      <c r="P10" s="65">
        <v>110</v>
      </c>
      <c r="Q10" s="128">
        <v>115</v>
      </c>
      <c r="R10" s="130"/>
      <c r="S10" s="124">
        <v>267.5</v>
      </c>
      <c r="T10" s="127">
        <v>298.61799999999999</v>
      </c>
      <c r="U10" s="91" t="s">
        <v>174</v>
      </c>
    </row>
    <row r="11" spans="1:21" s="101" customFormat="1">
      <c r="A11" s="100"/>
      <c r="B11" s="100"/>
      <c r="C11" s="100"/>
      <c r="D11" s="108"/>
      <c r="E11" s="109"/>
      <c r="F11" s="100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/>
      <c r="U11" s="100"/>
    </row>
    <row r="12" spans="1:21" ht="16">
      <c r="A12" s="161" t="s">
        <v>13</v>
      </c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</row>
    <row r="13" spans="1:21">
      <c r="A13" s="4">
        <v>1</v>
      </c>
      <c r="B13" s="7" t="s">
        <v>90</v>
      </c>
      <c r="C13" s="7" t="s">
        <v>91</v>
      </c>
      <c r="D13" s="30">
        <v>52</v>
      </c>
      <c r="E13" s="34">
        <f>T13/S13</f>
        <v>0.98127863636363644</v>
      </c>
      <c r="F13" s="7" t="s">
        <v>50</v>
      </c>
      <c r="G13" s="39">
        <v>55</v>
      </c>
      <c r="H13" s="39">
        <v>60</v>
      </c>
      <c r="I13" s="39">
        <v>70</v>
      </c>
      <c r="J13" s="15"/>
      <c r="K13" s="39">
        <v>45</v>
      </c>
      <c r="L13" s="39">
        <v>50</v>
      </c>
      <c r="M13" s="40">
        <v>52.5</v>
      </c>
      <c r="N13" s="15"/>
      <c r="O13" s="39">
        <v>85</v>
      </c>
      <c r="P13" s="39">
        <v>90</v>
      </c>
      <c r="Q13" s="39">
        <v>100</v>
      </c>
      <c r="R13" s="15"/>
      <c r="S13" s="131">
        <v>220</v>
      </c>
      <c r="T13" s="47">
        <v>215.88130000000001</v>
      </c>
      <c r="U13" s="7" t="s">
        <v>174</v>
      </c>
    </row>
    <row r="15" spans="1:21" ht="16">
      <c r="A15" s="161" t="s">
        <v>17</v>
      </c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21">
      <c r="A16" s="4">
        <v>1</v>
      </c>
      <c r="B16" s="7" t="s">
        <v>22</v>
      </c>
      <c r="C16" s="7" t="s">
        <v>38</v>
      </c>
      <c r="D16" s="30">
        <v>54.5</v>
      </c>
      <c r="E16" s="34">
        <f>T16/S16</f>
        <v>0.93515954022988501</v>
      </c>
      <c r="F16" s="7" t="s">
        <v>51</v>
      </c>
      <c r="G16" s="39">
        <v>60</v>
      </c>
      <c r="H16" s="39">
        <v>67.5</v>
      </c>
      <c r="I16" s="39">
        <v>75</v>
      </c>
      <c r="J16" s="15"/>
      <c r="K16" s="39">
        <v>45</v>
      </c>
      <c r="L16" s="39">
        <v>50</v>
      </c>
      <c r="M16" s="39">
        <v>55</v>
      </c>
      <c r="N16" s="15"/>
      <c r="O16" s="39">
        <v>75</v>
      </c>
      <c r="P16" s="39">
        <v>82.5</v>
      </c>
      <c r="Q16" s="39">
        <v>87.5</v>
      </c>
      <c r="R16" s="15"/>
      <c r="S16" s="15">
        <v>217.5</v>
      </c>
      <c r="T16" s="47">
        <v>203.3972</v>
      </c>
      <c r="U16" s="7" t="s">
        <v>172</v>
      </c>
    </row>
    <row r="18" spans="1:21" ht="16">
      <c r="A18" s="161" t="s">
        <v>18</v>
      </c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21">
      <c r="A19" s="73">
        <v>1</v>
      </c>
      <c r="B19" s="23" t="s">
        <v>23</v>
      </c>
      <c r="C19" s="23" t="s">
        <v>131</v>
      </c>
      <c r="D19" s="31">
        <v>56.1</v>
      </c>
      <c r="E19" s="76">
        <f>T19/S19</f>
        <v>0.90876303797468361</v>
      </c>
      <c r="F19" s="18" t="s">
        <v>51</v>
      </c>
      <c r="G19" s="57">
        <v>125</v>
      </c>
      <c r="H19" s="63">
        <v>132.5</v>
      </c>
      <c r="I19" s="41">
        <v>135</v>
      </c>
      <c r="J19" s="58"/>
      <c r="K19" s="41">
        <v>90</v>
      </c>
      <c r="L19" s="64">
        <v>95</v>
      </c>
      <c r="M19" s="64">
        <v>100</v>
      </c>
      <c r="N19" s="58"/>
      <c r="O19" s="41">
        <v>150</v>
      </c>
      <c r="P19" s="57">
        <v>160</v>
      </c>
      <c r="Q19" s="67"/>
      <c r="R19" s="13"/>
      <c r="S19" s="68">
        <v>395</v>
      </c>
      <c r="T19" s="59">
        <v>358.96140000000003</v>
      </c>
      <c r="U19" s="55" t="s">
        <v>172</v>
      </c>
    </row>
    <row r="20" spans="1:21">
      <c r="A20" s="81" t="s">
        <v>29</v>
      </c>
      <c r="B20" s="24" t="s">
        <v>25</v>
      </c>
      <c r="C20" s="24" t="s">
        <v>41</v>
      </c>
      <c r="D20" s="32">
        <v>59.9</v>
      </c>
      <c r="E20" s="35">
        <f t="shared" ref="E20" si="0">T20/S20</f>
        <v>0.85417500000000002</v>
      </c>
      <c r="F20" s="20" t="s">
        <v>51</v>
      </c>
      <c r="G20" s="51">
        <v>65</v>
      </c>
      <c r="H20" s="88">
        <v>70</v>
      </c>
      <c r="I20" s="43">
        <v>75</v>
      </c>
      <c r="K20" s="21">
        <v>37.5</v>
      </c>
      <c r="L20" s="94">
        <v>42.5</v>
      </c>
      <c r="M20" s="94">
        <v>45</v>
      </c>
      <c r="O20" s="21">
        <v>75</v>
      </c>
      <c r="P20" s="51">
        <v>80</v>
      </c>
      <c r="Q20" s="88">
        <v>85</v>
      </c>
      <c r="R20" s="17"/>
      <c r="S20" s="86">
        <v>200</v>
      </c>
      <c r="T20" s="87">
        <v>170.83500000000001</v>
      </c>
      <c r="U20" s="82" t="s">
        <v>172</v>
      </c>
    </row>
    <row r="21" spans="1:21" s="101" customFormat="1">
      <c r="A21" s="114" t="s">
        <v>30</v>
      </c>
      <c r="B21" s="118" t="s">
        <v>26</v>
      </c>
      <c r="C21" s="118" t="s">
        <v>39</v>
      </c>
      <c r="D21" s="133">
        <v>59.6</v>
      </c>
      <c r="E21" s="80">
        <v>0.85809999999999997</v>
      </c>
      <c r="F21" s="121" t="s">
        <v>50</v>
      </c>
      <c r="G21" s="60">
        <v>105</v>
      </c>
      <c r="H21" s="65">
        <v>115</v>
      </c>
      <c r="I21" s="44">
        <v>120</v>
      </c>
      <c r="J21" s="116"/>
      <c r="K21" s="44">
        <v>80</v>
      </c>
      <c r="L21" s="66">
        <v>85</v>
      </c>
      <c r="M21" s="66">
        <v>87.5</v>
      </c>
      <c r="N21" s="116"/>
      <c r="O21" s="44">
        <v>150</v>
      </c>
      <c r="P21" s="60">
        <v>157.5</v>
      </c>
      <c r="Q21" s="65">
        <v>162.5</v>
      </c>
      <c r="R21" s="130"/>
      <c r="S21" s="124">
        <v>370</v>
      </c>
      <c r="T21" s="127">
        <f>317.5027*1.44</f>
        <v>457.20388800000001</v>
      </c>
      <c r="U21" s="91" t="s">
        <v>173</v>
      </c>
    </row>
    <row r="23" spans="1:21" ht="16">
      <c r="A23" s="161" t="s">
        <v>12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</row>
    <row r="24" spans="1:21">
      <c r="A24" s="73" t="s">
        <v>30</v>
      </c>
      <c r="B24" s="23" t="s">
        <v>27</v>
      </c>
      <c r="C24" s="23" t="s">
        <v>42</v>
      </c>
      <c r="D24" s="31">
        <v>67.5</v>
      </c>
      <c r="E24" s="76">
        <f>T24/S24</f>
        <v>0.77101573333333329</v>
      </c>
      <c r="F24" s="18" t="s">
        <v>51</v>
      </c>
      <c r="G24" s="57">
        <v>122.5</v>
      </c>
      <c r="H24" s="63">
        <v>127.5</v>
      </c>
      <c r="I24" s="42">
        <v>132.5</v>
      </c>
      <c r="J24" s="58"/>
      <c r="K24" s="63">
        <v>80</v>
      </c>
      <c r="L24" s="63">
        <v>85</v>
      </c>
      <c r="M24" s="41">
        <v>87.5</v>
      </c>
      <c r="N24" s="58"/>
      <c r="O24" s="41">
        <v>130</v>
      </c>
      <c r="P24" s="64">
        <v>145</v>
      </c>
      <c r="Q24" s="64">
        <v>160</v>
      </c>
      <c r="R24" s="68"/>
      <c r="S24" s="68">
        <v>375</v>
      </c>
      <c r="T24" s="59">
        <v>289.1309</v>
      </c>
      <c r="U24" s="55" t="s">
        <v>172</v>
      </c>
    </row>
    <row r="25" spans="1:21">
      <c r="A25" s="81" t="s">
        <v>29</v>
      </c>
      <c r="B25" s="24" t="s">
        <v>92</v>
      </c>
      <c r="C25" s="24" t="s">
        <v>94</v>
      </c>
      <c r="D25" s="32">
        <v>66</v>
      </c>
      <c r="E25" s="35">
        <f t="shared" ref="E25:E29" si="1">T25/S25</f>
        <v>0.78519642857142857</v>
      </c>
      <c r="F25" s="20" t="s">
        <v>51</v>
      </c>
      <c r="G25" s="51">
        <v>80</v>
      </c>
      <c r="H25" s="88">
        <v>90</v>
      </c>
      <c r="I25" s="21">
        <v>100</v>
      </c>
      <c r="K25" s="88">
        <v>60</v>
      </c>
      <c r="L25" s="88">
        <v>67.5</v>
      </c>
      <c r="M25" s="21">
        <v>70</v>
      </c>
      <c r="O25" s="21">
        <v>95</v>
      </c>
      <c r="P25" s="94">
        <v>102.5</v>
      </c>
      <c r="Q25" s="94">
        <v>110</v>
      </c>
      <c r="R25" s="86"/>
      <c r="S25" s="86">
        <v>280</v>
      </c>
      <c r="T25" s="87">
        <v>219.85499999999999</v>
      </c>
      <c r="U25" s="82" t="s">
        <v>172</v>
      </c>
    </row>
    <row r="26" spans="1:21">
      <c r="A26" s="81" t="s">
        <v>31</v>
      </c>
      <c r="B26" s="24" t="s">
        <v>93</v>
      </c>
      <c r="C26" s="24" t="s">
        <v>95</v>
      </c>
      <c r="D26" s="32">
        <v>62.3</v>
      </c>
      <c r="E26" s="35">
        <f t="shared" si="1"/>
        <v>0.82463999999999993</v>
      </c>
      <c r="F26" s="20" t="s">
        <v>51</v>
      </c>
      <c r="G26" s="51">
        <v>60</v>
      </c>
      <c r="H26" s="88">
        <v>67.5</v>
      </c>
      <c r="I26" s="21">
        <v>70</v>
      </c>
      <c r="K26" s="88">
        <v>50</v>
      </c>
      <c r="L26" s="88">
        <v>55</v>
      </c>
      <c r="M26" s="43">
        <v>60</v>
      </c>
      <c r="O26" s="21">
        <v>75</v>
      </c>
      <c r="P26" s="94">
        <v>80</v>
      </c>
      <c r="Q26" s="94">
        <v>85</v>
      </c>
      <c r="R26" s="86"/>
      <c r="S26" s="86">
        <v>210</v>
      </c>
      <c r="T26" s="87">
        <v>173.17439999999999</v>
      </c>
      <c r="U26" s="82" t="s">
        <v>172</v>
      </c>
    </row>
    <row r="27" spans="1:21">
      <c r="A27" s="81" t="s">
        <v>32</v>
      </c>
      <c r="B27" s="24" t="s">
        <v>54</v>
      </c>
      <c r="C27" s="24" t="s">
        <v>59</v>
      </c>
      <c r="D27" s="32">
        <v>65</v>
      </c>
      <c r="E27" s="35">
        <f t="shared" si="1"/>
        <v>0.79519999999999991</v>
      </c>
      <c r="F27" s="20" t="s">
        <v>50</v>
      </c>
      <c r="G27" s="51">
        <v>65</v>
      </c>
      <c r="H27" s="88">
        <v>72.5</v>
      </c>
      <c r="I27" s="43">
        <v>80</v>
      </c>
      <c r="K27" s="85">
        <v>50</v>
      </c>
      <c r="L27" s="85">
        <v>52.5</v>
      </c>
      <c r="M27" s="21">
        <v>52.5</v>
      </c>
      <c r="O27" s="21">
        <v>75</v>
      </c>
      <c r="P27" s="94">
        <v>80</v>
      </c>
      <c r="Q27" s="94">
        <v>85</v>
      </c>
      <c r="R27" s="86"/>
      <c r="S27" s="86">
        <v>210</v>
      </c>
      <c r="T27" s="87">
        <v>166.99199999999999</v>
      </c>
      <c r="U27" s="82" t="s">
        <v>172</v>
      </c>
    </row>
    <row r="28" spans="1:21">
      <c r="A28" s="81" t="s">
        <v>30</v>
      </c>
      <c r="B28" s="24" t="s">
        <v>103</v>
      </c>
      <c r="C28" s="24" t="s">
        <v>104</v>
      </c>
      <c r="D28" s="32">
        <v>64</v>
      </c>
      <c r="E28" s="35">
        <f t="shared" si="1"/>
        <v>0.80567379310344822</v>
      </c>
      <c r="F28" s="20" t="s">
        <v>50</v>
      </c>
      <c r="G28" s="51">
        <v>95</v>
      </c>
      <c r="H28" s="85">
        <v>100</v>
      </c>
      <c r="I28" s="21">
        <v>100</v>
      </c>
      <c r="K28" s="85">
        <v>65</v>
      </c>
      <c r="L28" s="88">
        <v>65</v>
      </c>
      <c r="M28" s="21">
        <v>70</v>
      </c>
      <c r="O28" s="21">
        <v>100</v>
      </c>
      <c r="P28" s="94">
        <v>110</v>
      </c>
      <c r="Q28" s="94">
        <v>120</v>
      </c>
      <c r="R28" s="86"/>
      <c r="S28" s="86">
        <v>290</v>
      </c>
      <c r="T28" s="87">
        <v>233.6454</v>
      </c>
      <c r="U28" s="82" t="s">
        <v>176</v>
      </c>
    </row>
    <row r="29" spans="1:21">
      <c r="A29" s="77" t="s">
        <v>30</v>
      </c>
      <c r="B29" s="25" t="s">
        <v>113</v>
      </c>
      <c r="C29" s="25" t="s">
        <v>112</v>
      </c>
      <c r="D29" s="33">
        <v>64.7</v>
      </c>
      <c r="E29" s="80">
        <f t="shared" si="1"/>
        <v>0.79829148936170213</v>
      </c>
      <c r="F29" s="19" t="s">
        <v>111</v>
      </c>
      <c r="G29" s="60">
        <v>145</v>
      </c>
      <c r="H29" s="65">
        <v>155</v>
      </c>
      <c r="I29" s="44">
        <v>160</v>
      </c>
      <c r="J29" s="61"/>
      <c r="K29" s="65">
        <v>95</v>
      </c>
      <c r="L29" s="65">
        <v>100</v>
      </c>
      <c r="M29" s="45">
        <v>102.5</v>
      </c>
      <c r="N29" s="61"/>
      <c r="O29" s="44">
        <v>200</v>
      </c>
      <c r="P29" s="66">
        <v>210</v>
      </c>
      <c r="Q29" s="84">
        <v>212.5</v>
      </c>
      <c r="R29" s="69"/>
      <c r="S29" s="69">
        <v>470</v>
      </c>
      <c r="T29" s="62">
        <v>375.197</v>
      </c>
      <c r="U29" s="56" t="s">
        <v>174</v>
      </c>
    </row>
    <row r="31" spans="1:21" ht="16">
      <c r="A31" s="161" t="s">
        <v>14</v>
      </c>
      <c r="B31" s="161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21">
      <c r="A32" s="73">
        <v>1</v>
      </c>
      <c r="B32" s="23" t="s">
        <v>24</v>
      </c>
      <c r="C32" s="23" t="s">
        <v>97</v>
      </c>
      <c r="D32" s="135">
        <v>68.8</v>
      </c>
      <c r="E32" s="53">
        <f>T32/S32</f>
        <v>0.75947216783216787</v>
      </c>
      <c r="F32" s="18" t="s">
        <v>51</v>
      </c>
      <c r="G32" s="57">
        <v>115</v>
      </c>
      <c r="H32" s="63">
        <v>122.5</v>
      </c>
      <c r="I32" s="41">
        <v>127.5</v>
      </c>
      <c r="J32" s="58"/>
      <c r="K32" s="41">
        <v>67.5</v>
      </c>
      <c r="L32" s="57">
        <v>72.5</v>
      </c>
      <c r="M32" s="42"/>
      <c r="N32" s="58"/>
      <c r="O32" s="41">
        <v>145</v>
      </c>
      <c r="P32" s="64">
        <v>155</v>
      </c>
      <c r="Q32" s="64">
        <v>157.5</v>
      </c>
      <c r="R32" s="68"/>
      <c r="S32" s="68">
        <v>357.5</v>
      </c>
      <c r="T32" s="59">
        <v>271.51130000000001</v>
      </c>
      <c r="U32" s="55" t="s">
        <v>172</v>
      </c>
    </row>
    <row r="33" spans="1:21">
      <c r="A33" s="81" t="s">
        <v>29</v>
      </c>
      <c r="B33" s="24" t="s">
        <v>34</v>
      </c>
      <c r="C33" s="24" t="s">
        <v>45</v>
      </c>
      <c r="D33" s="136">
        <v>75</v>
      </c>
      <c r="E33" s="132">
        <f t="shared" ref="E33:E34" si="2">T33/S33</f>
        <v>0.7125605594405594</v>
      </c>
      <c r="F33" s="20" t="s">
        <v>50</v>
      </c>
      <c r="G33" s="51">
        <v>120</v>
      </c>
      <c r="H33" s="88">
        <v>130</v>
      </c>
      <c r="I33" s="21">
        <v>137.5</v>
      </c>
      <c r="K33" s="21">
        <v>70</v>
      </c>
      <c r="L33" s="51">
        <v>75</v>
      </c>
      <c r="M33" s="21">
        <v>80</v>
      </c>
      <c r="O33" s="21">
        <v>120</v>
      </c>
      <c r="P33" s="94">
        <v>130</v>
      </c>
      <c r="Q33" s="94">
        <v>140</v>
      </c>
      <c r="R33" s="86"/>
      <c r="S33" s="86">
        <v>357.5</v>
      </c>
      <c r="T33" s="87">
        <v>254.74039999999999</v>
      </c>
      <c r="U33" s="82" t="s">
        <v>172</v>
      </c>
    </row>
    <row r="34" spans="1:21">
      <c r="A34" s="77" t="s">
        <v>31</v>
      </c>
      <c r="B34" s="25" t="s">
        <v>96</v>
      </c>
      <c r="C34" s="25" t="s">
        <v>98</v>
      </c>
      <c r="D34" s="137">
        <v>74.599999999999994</v>
      </c>
      <c r="E34" s="54">
        <f t="shared" si="2"/>
        <v>0.71522791666666663</v>
      </c>
      <c r="F34" s="19" t="s">
        <v>51</v>
      </c>
      <c r="G34" s="60">
        <v>77.5</v>
      </c>
      <c r="H34" s="65">
        <v>82.5</v>
      </c>
      <c r="I34" s="44">
        <v>85</v>
      </c>
      <c r="J34" s="61"/>
      <c r="K34" s="44">
        <v>45</v>
      </c>
      <c r="L34" s="60">
        <v>50</v>
      </c>
      <c r="M34" s="44">
        <v>55</v>
      </c>
      <c r="N34" s="61"/>
      <c r="O34" s="44">
        <v>85</v>
      </c>
      <c r="P34" s="66">
        <v>92.5</v>
      </c>
      <c r="Q34" s="66">
        <v>100</v>
      </c>
      <c r="R34" s="69"/>
      <c r="S34" s="69">
        <v>240</v>
      </c>
      <c r="T34" s="62">
        <v>171.65469999999999</v>
      </c>
      <c r="U34" s="56" t="s">
        <v>172</v>
      </c>
    </row>
    <row r="36" spans="1:21" ht="16">
      <c r="A36" s="161" t="s">
        <v>15</v>
      </c>
      <c r="B36" s="161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21">
      <c r="A37" s="73" t="s">
        <v>30</v>
      </c>
      <c r="B37" s="23" t="s">
        <v>33</v>
      </c>
      <c r="C37" s="23" t="s">
        <v>44</v>
      </c>
      <c r="D37" s="31">
        <v>81.900000000000006</v>
      </c>
      <c r="E37" s="76">
        <f>T37/S37</f>
        <v>0.67285978021978021</v>
      </c>
      <c r="F37" s="18" t="s">
        <v>50</v>
      </c>
      <c r="G37" s="57">
        <v>130</v>
      </c>
      <c r="H37" s="63">
        <v>140</v>
      </c>
      <c r="I37" s="42">
        <v>150</v>
      </c>
      <c r="J37" s="58"/>
      <c r="K37" s="63">
        <v>120</v>
      </c>
      <c r="L37" s="63">
        <v>125</v>
      </c>
      <c r="M37" s="42">
        <v>130</v>
      </c>
      <c r="N37" s="58"/>
      <c r="O37" s="41">
        <v>180</v>
      </c>
      <c r="P37" s="64">
        <v>190</v>
      </c>
      <c r="Q37" s="83">
        <v>200</v>
      </c>
      <c r="R37" s="68"/>
      <c r="S37" s="68">
        <v>455</v>
      </c>
      <c r="T37" s="59">
        <v>306.15120000000002</v>
      </c>
      <c r="U37" s="55" t="s">
        <v>172</v>
      </c>
    </row>
    <row r="38" spans="1:21">
      <c r="A38" s="81" t="s">
        <v>29</v>
      </c>
      <c r="B38" s="138" t="s">
        <v>56</v>
      </c>
      <c r="C38" s="138" t="s">
        <v>62</v>
      </c>
      <c r="D38" s="32">
        <v>81.099999999999994</v>
      </c>
      <c r="E38" s="35">
        <f t="shared" ref="E38:E40" si="3">T38/S38</f>
        <v>0.6769104093567252</v>
      </c>
      <c r="F38" s="139" t="s">
        <v>51</v>
      </c>
      <c r="G38" s="51">
        <v>127.5</v>
      </c>
      <c r="H38" s="88">
        <v>135</v>
      </c>
      <c r="I38" s="21">
        <v>140</v>
      </c>
      <c r="K38" s="85">
        <v>95</v>
      </c>
      <c r="L38" s="85">
        <v>95</v>
      </c>
      <c r="M38" s="21">
        <v>95</v>
      </c>
      <c r="O38" s="21">
        <v>180</v>
      </c>
      <c r="P38" s="94">
        <v>187.5</v>
      </c>
      <c r="Q38" s="94">
        <v>192.5</v>
      </c>
      <c r="R38" s="86"/>
      <c r="S38" s="86">
        <v>427.5</v>
      </c>
      <c r="T38" s="87">
        <v>289.37920000000003</v>
      </c>
      <c r="U38" s="82" t="s">
        <v>172</v>
      </c>
    </row>
    <row r="39" spans="1:21">
      <c r="A39" s="81" t="s">
        <v>31</v>
      </c>
      <c r="B39" s="24" t="s">
        <v>35</v>
      </c>
      <c r="C39" s="24" t="s">
        <v>46</v>
      </c>
      <c r="D39" s="32">
        <v>81.8</v>
      </c>
      <c r="E39" s="35">
        <f t="shared" si="3"/>
        <v>0.6733588965517241</v>
      </c>
      <c r="F39" s="20" t="s">
        <v>51</v>
      </c>
      <c r="G39" s="51">
        <v>122.5</v>
      </c>
      <c r="H39" s="88">
        <v>130</v>
      </c>
      <c r="I39" s="21">
        <v>135</v>
      </c>
      <c r="K39" s="88">
        <v>72.5</v>
      </c>
      <c r="L39" s="88">
        <v>77.5</v>
      </c>
      <c r="M39" s="43"/>
      <c r="O39" s="21">
        <v>137.5</v>
      </c>
      <c r="P39" s="94">
        <v>145</v>
      </c>
      <c r="Q39" s="94">
        <v>150</v>
      </c>
      <c r="R39" s="86"/>
      <c r="S39" s="86">
        <v>362.5</v>
      </c>
      <c r="T39" s="87">
        <v>244.0926</v>
      </c>
      <c r="U39" s="82" t="s">
        <v>172</v>
      </c>
    </row>
    <row r="40" spans="1:21">
      <c r="A40" s="77" t="s">
        <v>30</v>
      </c>
      <c r="B40" s="25" t="s">
        <v>107</v>
      </c>
      <c r="C40" s="25" t="s">
        <v>108</v>
      </c>
      <c r="D40" s="33">
        <v>78</v>
      </c>
      <c r="E40" s="80">
        <f t="shared" si="3"/>
        <v>0.69391103825136613</v>
      </c>
      <c r="F40" s="19" t="s">
        <v>50</v>
      </c>
      <c r="G40" s="60">
        <v>160</v>
      </c>
      <c r="H40" s="65">
        <v>167.5</v>
      </c>
      <c r="I40" s="45">
        <v>170</v>
      </c>
      <c r="J40" s="61"/>
      <c r="K40" s="65">
        <v>100</v>
      </c>
      <c r="L40" s="65">
        <v>105</v>
      </c>
      <c r="M40" s="44">
        <v>110</v>
      </c>
      <c r="N40" s="61"/>
      <c r="O40" s="44">
        <v>170</v>
      </c>
      <c r="P40" s="66">
        <v>180</v>
      </c>
      <c r="Q40" s="84">
        <v>190</v>
      </c>
      <c r="R40" s="69"/>
      <c r="S40" s="69">
        <v>457.5</v>
      </c>
      <c r="T40" s="62">
        <v>317.46429999999998</v>
      </c>
      <c r="U40" s="56" t="s">
        <v>174</v>
      </c>
    </row>
    <row r="42" spans="1:21" ht="16">
      <c r="A42" s="161" t="s">
        <v>11</v>
      </c>
      <c r="B42" s="161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21">
      <c r="A43" s="73" t="s">
        <v>30</v>
      </c>
      <c r="B43" s="23" t="s">
        <v>57</v>
      </c>
      <c r="C43" s="23" t="s">
        <v>61</v>
      </c>
      <c r="D43" s="135">
        <v>91.95</v>
      </c>
      <c r="E43" s="36">
        <f>T43/S43</f>
        <v>0.63162494623655918</v>
      </c>
      <c r="F43" s="55" t="s">
        <v>50</v>
      </c>
      <c r="G43" s="57">
        <v>150</v>
      </c>
      <c r="H43" s="63">
        <v>160</v>
      </c>
      <c r="I43" s="41">
        <v>170</v>
      </c>
      <c r="J43" s="58"/>
      <c r="K43" s="63">
        <v>105</v>
      </c>
      <c r="L43" s="63">
        <v>110</v>
      </c>
      <c r="M43" s="41">
        <v>115</v>
      </c>
      <c r="N43" s="58"/>
      <c r="O43" s="41">
        <v>160</v>
      </c>
      <c r="P43" s="64">
        <v>170</v>
      </c>
      <c r="Q43" s="64">
        <v>180</v>
      </c>
      <c r="R43" s="68"/>
      <c r="S43" s="68">
        <v>465</v>
      </c>
      <c r="T43" s="59">
        <v>293.7056</v>
      </c>
      <c r="U43" s="55" t="s">
        <v>172</v>
      </c>
    </row>
    <row r="44" spans="1:21" s="101" customFormat="1">
      <c r="A44" s="114" t="s">
        <v>30</v>
      </c>
      <c r="B44" s="118" t="s">
        <v>37</v>
      </c>
      <c r="C44" s="118" t="s">
        <v>48</v>
      </c>
      <c r="D44" s="142">
        <v>95.9</v>
      </c>
      <c r="E44" s="38">
        <v>0.61939999999999995</v>
      </c>
      <c r="F44" s="91" t="s">
        <v>51</v>
      </c>
      <c r="G44" s="60">
        <v>175</v>
      </c>
      <c r="H44" s="65">
        <v>190</v>
      </c>
      <c r="I44" s="44">
        <v>202.5</v>
      </c>
      <c r="J44" s="116"/>
      <c r="K44" s="65">
        <v>130</v>
      </c>
      <c r="L44" s="65">
        <v>140</v>
      </c>
      <c r="M44" s="44">
        <v>147.5</v>
      </c>
      <c r="N44" s="116"/>
      <c r="O44" s="44">
        <v>220</v>
      </c>
      <c r="P44" s="66">
        <v>230</v>
      </c>
      <c r="Q44" s="66">
        <v>237.5</v>
      </c>
      <c r="R44" s="124"/>
      <c r="S44" s="124">
        <v>587.5</v>
      </c>
      <c r="T44" s="127">
        <f>363.9033*1.028</f>
        <v>374.0925924</v>
      </c>
      <c r="U44" s="91" t="s">
        <v>175</v>
      </c>
    </row>
    <row r="46" spans="1:21" ht="16">
      <c r="A46" s="161" t="s">
        <v>9</v>
      </c>
      <c r="B46" s="161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</row>
    <row r="47" spans="1:21">
      <c r="A47" s="73">
        <v>1</v>
      </c>
      <c r="B47" s="23" t="s">
        <v>36</v>
      </c>
      <c r="C47" s="23" t="s">
        <v>47</v>
      </c>
      <c r="D47" s="31">
        <v>104</v>
      </c>
      <c r="E47" s="76">
        <f>T47/S47</f>
        <v>0.59959000000000007</v>
      </c>
      <c r="F47" s="18" t="s">
        <v>50</v>
      </c>
      <c r="G47" s="57">
        <v>160</v>
      </c>
      <c r="H47" s="63">
        <v>170</v>
      </c>
      <c r="I47" s="63">
        <v>180</v>
      </c>
      <c r="J47" s="71"/>
      <c r="K47" s="41">
        <v>130</v>
      </c>
      <c r="L47" s="134">
        <v>140</v>
      </c>
      <c r="M47" s="42">
        <v>140</v>
      </c>
      <c r="N47" s="68"/>
      <c r="O47" s="64">
        <v>200</v>
      </c>
      <c r="P47" s="83">
        <v>210</v>
      </c>
      <c r="Q47" s="83">
        <v>210</v>
      </c>
      <c r="R47" s="58"/>
      <c r="S47" s="13">
        <v>510</v>
      </c>
      <c r="T47" s="59">
        <v>305.79090000000002</v>
      </c>
      <c r="U47" s="55" t="s">
        <v>172</v>
      </c>
    </row>
    <row r="48" spans="1:21">
      <c r="A48" s="77" t="s">
        <v>30</v>
      </c>
      <c r="B48" s="25" t="s">
        <v>105</v>
      </c>
      <c r="C48" s="25" t="s">
        <v>106</v>
      </c>
      <c r="D48" s="33">
        <v>109.7</v>
      </c>
      <c r="E48" s="80">
        <f>T48/S48</f>
        <v>0.5889878947368421</v>
      </c>
      <c r="F48" s="19" t="s">
        <v>51</v>
      </c>
      <c r="G48" s="60">
        <v>240</v>
      </c>
      <c r="H48" s="65">
        <v>260</v>
      </c>
      <c r="I48" s="65">
        <v>270</v>
      </c>
      <c r="J48" s="72"/>
      <c r="K48" s="44">
        <v>160</v>
      </c>
      <c r="L48" s="60">
        <v>170</v>
      </c>
      <c r="M48" s="44">
        <v>180</v>
      </c>
      <c r="N48" s="69"/>
      <c r="O48" s="66">
        <v>280</v>
      </c>
      <c r="P48" s="66">
        <v>295</v>
      </c>
      <c r="Q48" s="66">
        <v>310</v>
      </c>
      <c r="R48" s="61"/>
      <c r="S48" s="14">
        <v>760</v>
      </c>
      <c r="T48" s="62">
        <v>447.63080000000002</v>
      </c>
      <c r="U48" s="56" t="s">
        <v>174</v>
      </c>
    </row>
    <row r="50" spans="1:21" ht="16">
      <c r="A50" s="161" t="s">
        <v>10</v>
      </c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</row>
    <row r="51" spans="1:21">
      <c r="A51" s="4" t="s">
        <v>30</v>
      </c>
      <c r="B51" s="7" t="s">
        <v>109</v>
      </c>
      <c r="C51" s="7" t="s">
        <v>110</v>
      </c>
      <c r="D51" s="30">
        <v>111</v>
      </c>
      <c r="E51" s="34">
        <v>0.58689999999999998</v>
      </c>
      <c r="F51" s="7" t="s">
        <v>50</v>
      </c>
      <c r="G51" s="39">
        <v>220</v>
      </c>
      <c r="H51" s="39">
        <v>230</v>
      </c>
      <c r="I51" s="39">
        <v>240</v>
      </c>
      <c r="J51" s="15"/>
      <c r="K51" s="39">
        <v>135</v>
      </c>
      <c r="L51" s="39">
        <v>142.5</v>
      </c>
      <c r="M51" s="40">
        <v>147.5</v>
      </c>
      <c r="N51" s="15"/>
      <c r="O51" s="39">
        <v>255</v>
      </c>
      <c r="P51" s="39">
        <v>270</v>
      </c>
      <c r="Q51" s="40">
        <v>280</v>
      </c>
      <c r="R51" s="15"/>
      <c r="S51" s="15">
        <v>652.5</v>
      </c>
      <c r="T51" s="47">
        <f>382.9429*1.187</f>
        <v>454.55322230000002</v>
      </c>
      <c r="U51" s="7" t="s">
        <v>178</v>
      </c>
    </row>
  </sheetData>
  <mergeCells count="24">
    <mergeCell ref="U3:U4"/>
    <mergeCell ref="A12:R12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A5:R5"/>
    <mergeCell ref="A8:R8"/>
    <mergeCell ref="A15:R15"/>
    <mergeCell ref="A31:R31"/>
    <mergeCell ref="A36:R36"/>
    <mergeCell ref="S3:S4"/>
    <mergeCell ref="T3:T4"/>
    <mergeCell ref="A50:R50"/>
    <mergeCell ref="A18:R18"/>
    <mergeCell ref="A23:R23"/>
    <mergeCell ref="A42:R42"/>
    <mergeCell ref="A46:R46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8"/>
  <dimension ref="A1:Q36"/>
  <sheetViews>
    <sheetView workbookViewId="0">
      <selection activeCell="Q37" sqref="Q37"/>
    </sheetView>
  </sheetViews>
  <sheetFormatPr baseColWidth="10" defaultColWidth="9.1640625" defaultRowHeight="13"/>
  <cols>
    <col min="1" max="1" width="7.1640625" style="5" bestFit="1" customWidth="1"/>
    <col min="2" max="2" width="20.6640625" style="5" customWidth="1"/>
    <col min="3" max="3" width="26.5" style="5" bestFit="1" customWidth="1"/>
    <col min="4" max="4" width="20.83203125" style="29" bestFit="1" customWidth="1"/>
    <col min="5" max="5" width="10.1640625" style="35" bestFit="1" customWidth="1"/>
    <col min="6" max="6" width="37.1640625" style="5" bestFit="1" customWidth="1"/>
    <col min="7" max="9" width="5.5" style="12" customWidth="1"/>
    <col min="10" max="10" width="4.5" style="12" customWidth="1"/>
    <col min="11" max="13" width="5.5" style="12" customWidth="1"/>
    <col min="14" max="14" width="4.5" style="8" customWidth="1"/>
    <col min="15" max="15" width="7.6640625" style="12" bestFit="1" customWidth="1"/>
    <col min="16" max="16" width="8.5" style="46" bestFit="1" customWidth="1"/>
    <col min="17" max="17" width="21.33203125" style="5" customWidth="1"/>
    <col min="18" max="16384" width="9.1640625" style="3"/>
  </cols>
  <sheetData>
    <row r="1" spans="1:17" s="2" customFormat="1" ht="29" customHeight="1">
      <c r="A1" s="170" t="s">
        <v>139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17" s="2" customFormat="1" ht="62" customHeight="1" thickBot="1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</row>
    <row r="3" spans="1:17" s="1" customFormat="1" ht="12.75" customHeight="1">
      <c r="A3" s="178" t="s">
        <v>171</v>
      </c>
      <c r="B3" s="185" t="s">
        <v>0</v>
      </c>
      <c r="C3" s="180" t="s">
        <v>170</v>
      </c>
      <c r="D3" s="182" t="s">
        <v>4</v>
      </c>
      <c r="E3" s="166" t="s">
        <v>5</v>
      </c>
      <c r="F3" s="184" t="s">
        <v>49</v>
      </c>
      <c r="G3" s="164" t="s">
        <v>7</v>
      </c>
      <c r="H3" s="164"/>
      <c r="I3" s="164"/>
      <c r="J3" s="164"/>
      <c r="K3" s="184" t="s">
        <v>8</v>
      </c>
      <c r="L3" s="184"/>
      <c r="M3" s="184"/>
      <c r="N3" s="184"/>
      <c r="O3" s="164" t="s">
        <v>1</v>
      </c>
      <c r="P3" s="166" t="s">
        <v>2</v>
      </c>
      <c r="Q3" s="168" t="s">
        <v>169</v>
      </c>
    </row>
    <row r="4" spans="1:17" s="1" customFormat="1" ht="21" customHeight="1" thickBot="1">
      <c r="A4" s="179"/>
      <c r="B4" s="186"/>
      <c r="C4" s="181"/>
      <c r="D4" s="183"/>
      <c r="E4" s="167"/>
      <c r="F4" s="181"/>
      <c r="G4" s="22">
        <v>1</v>
      </c>
      <c r="H4" s="22">
        <v>2</v>
      </c>
      <c r="I4" s="22">
        <v>3</v>
      </c>
      <c r="J4" s="22" t="s">
        <v>3</v>
      </c>
      <c r="K4" s="22">
        <v>1</v>
      </c>
      <c r="L4" s="22">
        <v>2</v>
      </c>
      <c r="M4" s="22">
        <v>3</v>
      </c>
      <c r="N4" s="6" t="s">
        <v>3</v>
      </c>
      <c r="O4" s="165"/>
      <c r="P4" s="167"/>
      <c r="Q4" s="169"/>
    </row>
    <row r="5" spans="1:17" ht="16">
      <c r="A5" s="188" t="s">
        <v>13</v>
      </c>
      <c r="B5" s="188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7">
      <c r="A6" s="4" t="s">
        <v>30</v>
      </c>
      <c r="B6" s="7" t="s">
        <v>53</v>
      </c>
      <c r="C6" s="7" t="s">
        <v>58</v>
      </c>
      <c r="D6" s="30">
        <v>47.6</v>
      </c>
      <c r="E6" s="34">
        <v>1.0805</v>
      </c>
      <c r="F6" s="7" t="s">
        <v>50</v>
      </c>
      <c r="G6" s="39">
        <v>32.5</v>
      </c>
      <c r="H6" s="39">
        <v>35</v>
      </c>
      <c r="I6" s="39">
        <v>37.5</v>
      </c>
      <c r="J6" s="15"/>
      <c r="K6" s="39">
        <v>65</v>
      </c>
      <c r="L6" s="39">
        <v>72.5</v>
      </c>
      <c r="M6" s="39">
        <v>77.5</v>
      </c>
      <c r="N6" s="4"/>
      <c r="O6" s="15">
        <v>115</v>
      </c>
      <c r="P6" s="47">
        <f>O6*E6</f>
        <v>124.25750000000001</v>
      </c>
      <c r="Q6" s="7" t="s">
        <v>172</v>
      </c>
    </row>
    <row r="8" spans="1:17" ht="16">
      <c r="A8" s="161" t="s">
        <v>17</v>
      </c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7">
      <c r="A9" s="4">
        <v>1</v>
      </c>
      <c r="B9" s="7" t="s">
        <v>22</v>
      </c>
      <c r="C9" s="7" t="s">
        <v>38</v>
      </c>
      <c r="D9" s="30">
        <v>54.5</v>
      </c>
      <c r="E9" s="34">
        <v>0.93520000000000003</v>
      </c>
      <c r="F9" s="7" t="s">
        <v>51</v>
      </c>
      <c r="G9" s="39">
        <v>45</v>
      </c>
      <c r="H9" s="39">
        <v>50</v>
      </c>
      <c r="I9" s="39">
        <v>55</v>
      </c>
      <c r="J9" s="15"/>
      <c r="K9" s="39">
        <v>75</v>
      </c>
      <c r="L9" s="39">
        <v>82.5</v>
      </c>
      <c r="M9" s="39">
        <v>87.5</v>
      </c>
      <c r="N9" s="146"/>
      <c r="O9" s="131">
        <v>142.5</v>
      </c>
      <c r="P9" s="147">
        <f>O9*E9</f>
        <v>133.26599999999999</v>
      </c>
      <c r="Q9" s="148" t="s">
        <v>172</v>
      </c>
    </row>
    <row r="11" spans="1:17" ht="16">
      <c r="A11" s="161" t="s">
        <v>115</v>
      </c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7">
      <c r="A12" s="73" t="s">
        <v>30</v>
      </c>
      <c r="B12" s="23" t="s">
        <v>23</v>
      </c>
      <c r="C12" s="23" t="s">
        <v>131</v>
      </c>
      <c r="D12" s="31">
        <v>56.1</v>
      </c>
      <c r="E12" s="76">
        <v>0.90880000000000005</v>
      </c>
      <c r="F12" s="18" t="s">
        <v>51</v>
      </c>
      <c r="G12" s="41">
        <v>90</v>
      </c>
      <c r="H12" s="64">
        <v>95</v>
      </c>
      <c r="I12" s="64">
        <v>100</v>
      </c>
      <c r="J12" s="58"/>
      <c r="K12" s="41">
        <v>150</v>
      </c>
      <c r="L12" s="57">
        <v>160</v>
      </c>
      <c r="M12" s="42"/>
      <c r="N12" s="26"/>
      <c r="O12" s="58">
        <v>260</v>
      </c>
      <c r="P12" s="48">
        <f>O12*E12</f>
        <v>236.28800000000001</v>
      </c>
      <c r="Q12" s="55" t="s">
        <v>172</v>
      </c>
    </row>
    <row r="13" spans="1:17">
      <c r="A13" s="81" t="s">
        <v>29</v>
      </c>
      <c r="B13" s="24" t="s">
        <v>114</v>
      </c>
      <c r="C13" s="20" t="s">
        <v>116</v>
      </c>
      <c r="D13" s="29">
        <v>59.7</v>
      </c>
      <c r="E13" s="37">
        <v>0.85680000000000001</v>
      </c>
      <c r="F13" s="82" t="s">
        <v>50</v>
      </c>
      <c r="G13" s="51">
        <v>60</v>
      </c>
      <c r="H13" s="88">
        <v>65</v>
      </c>
      <c r="I13" s="85">
        <v>70</v>
      </c>
      <c r="J13" s="89"/>
      <c r="K13" s="88">
        <v>85</v>
      </c>
      <c r="L13" s="21">
        <v>92.5</v>
      </c>
      <c r="M13" s="43">
        <v>95</v>
      </c>
      <c r="N13" s="27"/>
      <c r="O13" s="12">
        <v>157.5</v>
      </c>
      <c r="P13" s="50">
        <f t="shared" ref="P13:P14" si="0">O13*E13</f>
        <v>134.946</v>
      </c>
      <c r="Q13" s="82" t="s">
        <v>172</v>
      </c>
    </row>
    <row r="14" spans="1:17">
      <c r="A14" s="77" t="s">
        <v>31</v>
      </c>
      <c r="B14" s="25" t="s">
        <v>25</v>
      </c>
      <c r="C14" s="25" t="s">
        <v>41</v>
      </c>
      <c r="D14" s="33">
        <v>59.9</v>
      </c>
      <c r="E14" s="80">
        <v>0.85419999999999996</v>
      </c>
      <c r="F14" s="19" t="s">
        <v>51</v>
      </c>
      <c r="G14" s="44">
        <v>37.5</v>
      </c>
      <c r="H14" s="66">
        <v>42.5</v>
      </c>
      <c r="I14" s="66">
        <v>45</v>
      </c>
      <c r="J14" s="61"/>
      <c r="K14" s="44">
        <v>75</v>
      </c>
      <c r="L14" s="60">
        <v>80</v>
      </c>
      <c r="M14" s="44">
        <v>85</v>
      </c>
      <c r="N14" s="28"/>
      <c r="O14" s="61">
        <v>130</v>
      </c>
      <c r="P14" s="49">
        <f t="shared" si="0"/>
        <v>111.04599999999999</v>
      </c>
      <c r="Q14" s="56" t="s">
        <v>172</v>
      </c>
    </row>
    <row r="16" spans="1:17" ht="16">
      <c r="A16" s="161" t="s">
        <v>12</v>
      </c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7">
      <c r="A17" s="73" t="s">
        <v>30</v>
      </c>
      <c r="B17" s="23" t="s">
        <v>27</v>
      </c>
      <c r="C17" s="23" t="s">
        <v>42</v>
      </c>
      <c r="D17" s="135">
        <v>67.5</v>
      </c>
      <c r="E17" s="53">
        <v>0.77100000000000002</v>
      </c>
      <c r="F17" s="23" t="s">
        <v>51</v>
      </c>
      <c r="G17" s="63">
        <v>80</v>
      </c>
      <c r="H17" s="63">
        <v>85</v>
      </c>
      <c r="I17" s="41">
        <v>87.5</v>
      </c>
      <c r="J17" s="58"/>
      <c r="K17" s="41">
        <v>130</v>
      </c>
      <c r="L17" s="64">
        <v>145</v>
      </c>
      <c r="M17" s="64">
        <v>160</v>
      </c>
      <c r="N17" s="26"/>
      <c r="O17" s="68">
        <v>247.5</v>
      </c>
      <c r="P17" s="59">
        <f>O17*E17</f>
        <v>190.82249999999999</v>
      </c>
      <c r="Q17" s="55" t="s">
        <v>172</v>
      </c>
    </row>
    <row r="18" spans="1:17">
      <c r="A18" s="81" t="s">
        <v>29</v>
      </c>
      <c r="B18" s="24" t="s">
        <v>92</v>
      </c>
      <c r="C18" s="24" t="s">
        <v>94</v>
      </c>
      <c r="D18" s="136">
        <v>66</v>
      </c>
      <c r="E18" s="132">
        <v>0.78520000000000001</v>
      </c>
      <c r="F18" s="24" t="s">
        <v>51</v>
      </c>
      <c r="G18" s="88">
        <v>60</v>
      </c>
      <c r="H18" s="88">
        <v>67.5</v>
      </c>
      <c r="I18" s="21">
        <v>70</v>
      </c>
      <c r="K18" s="21">
        <v>95</v>
      </c>
      <c r="L18" s="94">
        <v>102.5</v>
      </c>
      <c r="M18" s="94">
        <v>110</v>
      </c>
      <c r="N18" s="27"/>
      <c r="O18" s="86">
        <v>180</v>
      </c>
      <c r="P18" s="87">
        <f t="shared" ref="P18:P20" si="1">O18*E18</f>
        <v>141.33600000000001</v>
      </c>
      <c r="Q18" s="82" t="s">
        <v>172</v>
      </c>
    </row>
    <row r="19" spans="1:17">
      <c r="A19" s="81" t="s">
        <v>31</v>
      </c>
      <c r="B19" s="24" t="s">
        <v>93</v>
      </c>
      <c r="C19" s="24" t="s">
        <v>95</v>
      </c>
      <c r="D19" s="136">
        <v>62.3</v>
      </c>
      <c r="E19" s="132">
        <v>0.8246</v>
      </c>
      <c r="F19" s="24" t="s">
        <v>50</v>
      </c>
      <c r="G19" s="88">
        <v>50</v>
      </c>
      <c r="H19" s="88">
        <v>55</v>
      </c>
      <c r="I19" s="43">
        <v>60</v>
      </c>
      <c r="K19" s="21">
        <v>75</v>
      </c>
      <c r="L19" s="94">
        <v>80</v>
      </c>
      <c r="M19" s="94">
        <v>85</v>
      </c>
      <c r="N19" s="27"/>
      <c r="O19" s="86">
        <v>140</v>
      </c>
      <c r="P19" s="87">
        <f t="shared" si="1"/>
        <v>115.444</v>
      </c>
      <c r="Q19" s="82" t="s">
        <v>172</v>
      </c>
    </row>
    <row r="20" spans="1:17">
      <c r="A20" s="77" t="s">
        <v>30</v>
      </c>
      <c r="B20" s="25" t="s">
        <v>113</v>
      </c>
      <c r="C20" s="25" t="s">
        <v>112</v>
      </c>
      <c r="D20" s="137">
        <v>64.7</v>
      </c>
      <c r="E20" s="54">
        <v>0.79830000000000001</v>
      </c>
      <c r="F20" s="25" t="s">
        <v>111</v>
      </c>
      <c r="G20" s="65">
        <v>95</v>
      </c>
      <c r="H20" s="65">
        <v>100</v>
      </c>
      <c r="I20" s="70">
        <v>102.5</v>
      </c>
      <c r="J20" s="72"/>
      <c r="K20" s="65">
        <v>200</v>
      </c>
      <c r="L20" s="44">
        <v>210</v>
      </c>
      <c r="M20" s="84">
        <v>212.5</v>
      </c>
      <c r="N20" s="28"/>
      <c r="O20" s="69">
        <v>310</v>
      </c>
      <c r="P20" s="62">
        <f t="shared" si="1"/>
        <v>247.47300000000001</v>
      </c>
      <c r="Q20" s="56" t="s">
        <v>174</v>
      </c>
    </row>
    <row r="22" spans="1:17" ht="16">
      <c r="A22" s="161" t="s">
        <v>14</v>
      </c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7">
      <c r="A23" s="73" t="s">
        <v>30</v>
      </c>
      <c r="B23" s="23" t="s">
        <v>117</v>
      </c>
      <c r="C23" s="18" t="s">
        <v>118</v>
      </c>
      <c r="D23" s="95">
        <v>70.900000000000006</v>
      </c>
      <c r="E23" s="140">
        <v>0.74219999999999997</v>
      </c>
      <c r="F23" s="23" t="s">
        <v>51</v>
      </c>
      <c r="G23" s="67">
        <v>70</v>
      </c>
      <c r="H23" s="63">
        <v>70</v>
      </c>
      <c r="I23" s="67">
        <v>75</v>
      </c>
      <c r="J23" s="13"/>
      <c r="K23" s="64">
        <v>150</v>
      </c>
      <c r="L23" s="64">
        <v>160</v>
      </c>
      <c r="M23" s="64">
        <v>170</v>
      </c>
      <c r="N23" s="26"/>
      <c r="O23" s="58">
        <v>240</v>
      </c>
      <c r="P23" s="150">
        <f>O23*E23</f>
        <v>178.12799999999999</v>
      </c>
      <c r="Q23" s="18" t="s">
        <v>172</v>
      </c>
    </row>
    <row r="24" spans="1:17">
      <c r="A24" s="81" t="s">
        <v>29</v>
      </c>
      <c r="B24" s="24" t="s">
        <v>24</v>
      </c>
      <c r="C24" s="20" t="s">
        <v>97</v>
      </c>
      <c r="D24" s="96">
        <v>68.8</v>
      </c>
      <c r="E24" s="153">
        <v>0.75949999999999995</v>
      </c>
      <c r="F24" s="24" t="s">
        <v>51</v>
      </c>
      <c r="G24" s="88">
        <v>67.5</v>
      </c>
      <c r="H24" s="88">
        <v>72.5</v>
      </c>
      <c r="I24" s="85"/>
      <c r="J24" s="17"/>
      <c r="K24" s="94">
        <v>145</v>
      </c>
      <c r="L24" s="94">
        <v>155</v>
      </c>
      <c r="M24" s="94">
        <v>157.5</v>
      </c>
      <c r="N24" s="27"/>
      <c r="O24" s="12">
        <v>230</v>
      </c>
      <c r="P24" s="151">
        <f t="shared" ref="P24:P25" si="2">O24*E24</f>
        <v>174.685</v>
      </c>
      <c r="Q24" s="20" t="s">
        <v>172</v>
      </c>
    </row>
    <row r="25" spans="1:17">
      <c r="A25" s="77" t="s">
        <v>31</v>
      </c>
      <c r="B25" s="25" t="s">
        <v>96</v>
      </c>
      <c r="C25" s="19" t="s">
        <v>98</v>
      </c>
      <c r="D25" s="97">
        <v>74.599999999999994</v>
      </c>
      <c r="E25" s="141">
        <v>0.71519999999999995</v>
      </c>
      <c r="F25" s="25" t="s">
        <v>51</v>
      </c>
      <c r="G25" s="65">
        <v>45</v>
      </c>
      <c r="H25" s="65">
        <v>50</v>
      </c>
      <c r="I25" s="65">
        <v>55</v>
      </c>
      <c r="J25" s="14"/>
      <c r="K25" s="66">
        <v>85</v>
      </c>
      <c r="L25" s="66">
        <v>92.5</v>
      </c>
      <c r="M25" s="66">
        <v>100</v>
      </c>
      <c r="N25" s="28"/>
      <c r="O25" s="61">
        <v>155</v>
      </c>
      <c r="P25" s="152">
        <f t="shared" si="2"/>
        <v>110.85599999999999</v>
      </c>
      <c r="Q25" s="19" t="s">
        <v>172</v>
      </c>
    </row>
    <row r="27" spans="1:17" ht="16">
      <c r="A27" s="161" t="s">
        <v>15</v>
      </c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7">
      <c r="A28" s="73" t="s">
        <v>30</v>
      </c>
      <c r="B28" s="23" t="s">
        <v>35</v>
      </c>
      <c r="C28" s="23" t="s">
        <v>46</v>
      </c>
      <c r="D28" s="135">
        <v>81.8</v>
      </c>
      <c r="E28" s="36">
        <v>0.6734</v>
      </c>
      <c r="F28" s="55" t="s">
        <v>51</v>
      </c>
      <c r="G28" s="57">
        <v>72.5</v>
      </c>
      <c r="H28" s="63">
        <v>77.5</v>
      </c>
      <c r="I28" s="42"/>
      <c r="J28" s="58"/>
      <c r="K28" s="63">
        <v>137.5</v>
      </c>
      <c r="L28" s="41">
        <v>145</v>
      </c>
      <c r="M28" s="64">
        <v>150</v>
      </c>
      <c r="N28" s="26"/>
      <c r="O28" s="68">
        <v>227.5</v>
      </c>
      <c r="P28" s="59">
        <f>O28*E28</f>
        <v>153.1985</v>
      </c>
      <c r="Q28" s="55" t="s">
        <v>172</v>
      </c>
    </row>
    <row r="29" spans="1:17">
      <c r="A29" s="77">
        <v>1</v>
      </c>
      <c r="B29" s="25" t="s">
        <v>119</v>
      </c>
      <c r="C29" s="25" t="s">
        <v>120</v>
      </c>
      <c r="D29" s="137">
        <v>78.599999999999994</v>
      </c>
      <c r="E29" s="38">
        <v>0.6905</v>
      </c>
      <c r="F29" s="56" t="s">
        <v>51</v>
      </c>
      <c r="G29" s="60">
        <v>110</v>
      </c>
      <c r="H29" s="65">
        <v>120</v>
      </c>
      <c r="I29" s="45">
        <v>130</v>
      </c>
      <c r="J29" s="61"/>
      <c r="K29" s="65">
        <v>180</v>
      </c>
      <c r="L29" s="45">
        <v>190</v>
      </c>
      <c r="M29" s="66">
        <v>200</v>
      </c>
      <c r="N29" s="28"/>
      <c r="O29" s="69">
        <v>320</v>
      </c>
      <c r="P29" s="62">
        <f>O29*E29</f>
        <v>220.96</v>
      </c>
      <c r="Q29" s="56" t="s">
        <v>174</v>
      </c>
    </row>
    <row r="31" spans="1:17" ht="16">
      <c r="A31" s="161" t="s">
        <v>16</v>
      </c>
      <c r="B31" s="161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7">
      <c r="A32" s="73" t="s">
        <v>30</v>
      </c>
      <c r="B32" s="23" t="s">
        <v>122</v>
      </c>
      <c r="C32" s="23" t="s">
        <v>124</v>
      </c>
      <c r="D32" s="31">
        <v>88.2</v>
      </c>
      <c r="E32" s="76">
        <v>0.64510000000000001</v>
      </c>
      <c r="F32" s="18" t="s">
        <v>50</v>
      </c>
      <c r="G32" s="57">
        <v>100</v>
      </c>
      <c r="H32" s="63">
        <v>105</v>
      </c>
      <c r="I32" s="41">
        <v>107.5</v>
      </c>
      <c r="J32" s="58"/>
      <c r="K32" s="67">
        <v>200</v>
      </c>
      <c r="L32" s="41">
        <v>200</v>
      </c>
      <c r="M32" s="64">
        <v>207.5</v>
      </c>
      <c r="N32" s="26"/>
      <c r="O32" s="68">
        <v>315</v>
      </c>
      <c r="P32" s="59">
        <f>O32*E32*1.005</f>
        <v>204.22253249999997</v>
      </c>
      <c r="Q32" s="55" t="s">
        <v>175</v>
      </c>
    </row>
    <row r="33" spans="1:17">
      <c r="A33" s="77" t="s">
        <v>30</v>
      </c>
      <c r="B33" s="25" t="s">
        <v>123</v>
      </c>
      <c r="C33" s="25" t="s">
        <v>125</v>
      </c>
      <c r="D33" s="33">
        <v>89.9</v>
      </c>
      <c r="E33" s="80">
        <v>0.63880000000000003</v>
      </c>
      <c r="F33" s="19" t="s">
        <v>76</v>
      </c>
      <c r="G33" s="60">
        <v>150</v>
      </c>
      <c r="H33" s="65">
        <v>157.5</v>
      </c>
      <c r="I33" s="44">
        <v>160</v>
      </c>
      <c r="J33" s="61"/>
      <c r="K33" s="65">
        <v>200</v>
      </c>
      <c r="L33" s="44">
        <v>210</v>
      </c>
      <c r="M33" s="66">
        <v>215</v>
      </c>
      <c r="N33" s="28"/>
      <c r="O33" s="69">
        <v>375</v>
      </c>
      <c r="P33" s="62">
        <f>O33*E33*1.078</f>
        <v>258.23490000000004</v>
      </c>
      <c r="Q33" s="56" t="s">
        <v>177</v>
      </c>
    </row>
    <row r="35" spans="1:17" ht="16">
      <c r="A35" s="161" t="s">
        <v>11</v>
      </c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</row>
    <row r="36" spans="1:17">
      <c r="A36" s="4">
        <v>1</v>
      </c>
      <c r="B36" s="7" t="s">
        <v>121</v>
      </c>
      <c r="C36" s="7" t="s">
        <v>126</v>
      </c>
      <c r="D36" s="30">
        <v>97.5</v>
      </c>
      <c r="E36" s="34">
        <v>0.61499999999999999</v>
      </c>
      <c r="F36" s="7" t="s">
        <v>51</v>
      </c>
      <c r="G36" s="40">
        <v>125</v>
      </c>
      <c r="H36" s="39">
        <v>125</v>
      </c>
      <c r="I36" s="39">
        <v>130</v>
      </c>
      <c r="J36" s="15"/>
      <c r="K36" s="39">
        <v>195</v>
      </c>
      <c r="L36" s="39">
        <v>205</v>
      </c>
      <c r="M36" s="40">
        <v>210</v>
      </c>
      <c r="N36" s="4"/>
      <c r="O36" s="15">
        <v>335</v>
      </c>
      <c r="P36" s="47">
        <f>O36*E36*1.014</f>
        <v>208.90935000000002</v>
      </c>
      <c r="Q36" s="7" t="s">
        <v>175</v>
      </c>
    </row>
  </sheetData>
  <mergeCells count="20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A8:N8"/>
    <mergeCell ref="A11:N11"/>
    <mergeCell ref="P3:P4"/>
    <mergeCell ref="A16:N16"/>
    <mergeCell ref="A35:N35"/>
    <mergeCell ref="A31:N31"/>
    <mergeCell ref="A22:N22"/>
    <mergeCell ref="A27:N27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Лист13"/>
  <dimension ref="A1:M65"/>
  <sheetViews>
    <sheetView topLeftCell="A25" workbookViewId="0">
      <selection activeCell="M66" sqref="M66"/>
    </sheetView>
  </sheetViews>
  <sheetFormatPr baseColWidth="10" defaultColWidth="9.1640625" defaultRowHeight="13"/>
  <cols>
    <col min="1" max="1" width="7.1640625" style="5" bestFit="1" customWidth="1"/>
    <col min="2" max="2" width="23.1640625" style="5" bestFit="1" customWidth="1"/>
    <col min="3" max="3" width="28.6640625" style="5" bestFit="1" customWidth="1"/>
    <col min="4" max="4" width="20.83203125" style="29" bestFit="1" customWidth="1"/>
    <col min="5" max="5" width="10.1640625" style="35" bestFit="1" customWidth="1"/>
    <col min="6" max="6" width="31.83203125" style="5" customWidth="1"/>
    <col min="7" max="9" width="5.5" style="12" customWidth="1"/>
    <col min="10" max="10" width="4.5" style="8" customWidth="1"/>
    <col min="11" max="11" width="10.5" style="12" bestFit="1" customWidth="1"/>
    <col min="12" max="12" width="8.5" style="46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170" t="s">
        <v>140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s="2" customFormat="1" ht="62" customHeight="1" thickBot="1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s="1" customFormat="1" ht="12.75" customHeight="1">
      <c r="A3" s="178" t="s">
        <v>171</v>
      </c>
      <c r="B3" s="185" t="s">
        <v>0</v>
      </c>
      <c r="C3" s="180" t="s">
        <v>170</v>
      </c>
      <c r="D3" s="182" t="s">
        <v>4</v>
      </c>
      <c r="E3" s="166" t="s">
        <v>5</v>
      </c>
      <c r="F3" s="184" t="s">
        <v>49</v>
      </c>
      <c r="G3" s="184" t="s">
        <v>7</v>
      </c>
      <c r="H3" s="184"/>
      <c r="I3" s="184"/>
      <c r="J3" s="184"/>
      <c r="K3" s="164" t="s">
        <v>19</v>
      </c>
      <c r="L3" s="166" t="s">
        <v>2</v>
      </c>
      <c r="M3" s="168" t="s">
        <v>169</v>
      </c>
    </row>
    <row r="4" spans="1:13" s="1" customFormat="1" ht="21" customHeight="1" thickBot="1">
      <c r="A4" s="179"/>
      <c r="B4" s="186"/>
      <c r="C4" s="181"/>
      <c r="D4" s="183"/>
      <c r="E4" s="167"/>
      <c r="F4" s="181"/>
      <c r="G4" s="22">
        <v>1</v>
      </c>
      <c r="H4" s="22">
        <v>2</v>
      </c>
      <c r="I4" s="22">
        <v>3</v>
      </c>
      <c r="J4" s="6" t="s">
        <v>3</v>
      </c>
      <c r="K4" s="165"/>
      <c r="L4" s="167"/>
      <c r="M4" s="169"/>
    </row>
    <row r="5" spans="1:13" ht="16">
      <c r="A5" s="188" t="s">
        <v>17</v>
      </c>
      <c r="B5" s="188"/>
      <c r="C5" s="187"/>
      <c r="D5" s="187"/>
      <c r="E5" s="187"/>
      <c r="F5" s="187"/>
      <c r="G5" s="187"/>
      <c r="H5" s="187"/>
      <c r="I5" s="187"/>
      <c r="J5" s="187"/>
    </row>
    <row r="6" spans="1:13">
      <c r="A6" s="4">
        <v>1</v>
      </c>
      <c r="B6" s="7" t="s">
        <v>127</v>
      </c>
      <c r="C6" s="7" t="s">
        <v>128</v>
      </c>
      <c r="D6" s="30">
        <v>55</v>
      </c>
      <c r="E6" s="34">
        <v>1.1933</v>
      </c>
      <c r="F6" s="7" t="s">
        <v>76</v>
      </c>
      <c r="G6" s="39">
        <v>20</v>
      </c>
      <c r="H6" s="39">
        <v>25</v>
      </c>
      <c r="I6" s="39">
        <v>27.5</v>
      </c>
      <c r="J6" s="4"/>
      <c r="K6" s="15">
        <v>27.5</v>
      </c>
      <c r="L6" s="47">
        <f>K6*E6</f>
        <v>32.815750000000001</v>
      </c>
      <c r="M6" s="7" t="s">
        <v>172</v>
      </c>
    </row>
    <row r="8" spans="1:13" ht="16">
      <c r="A8" s="161" t="s">
        <v>16</v>
      </c>
      <c r="B8" s="161"/>
      <c r="C8" s="162"/>
      <c r="D8" s="162"/>
      <c r="E8" s="162"/>
      <c r="F8" s="162"/>
      <c r="G8" s="162"/>
      <c r="H8" s="162"/>
      <c r="I8" s="162"/>
      <c r="J8" s="162"/>
    </row>
    <row r="9" spans="1:13">
      <c r="A9" s="4">
        <v>1</v>
      </c>
      <c r="B9" s="7" t="s">
        <v>129</v>
      </c>
      <c r="C9" s="7" t="s">
        <v>130</v>
      </c>
      <c r="D9" s="30">
        <v>84.8</v>
      </c>
      <c r="E9" s="34">
        <v>0.88759999999999994</v>
      </c>
      <c r="F9" s="7" t="s">
        <v>50</v>
      </c>
      <c r="G9" s="39">
        <v>40</v>
      </c>
      <c r="H9" s="40">
        <v>42.5</v>
      </c>
      <c r="I9" s="39">
        <v>45</v>
      </c>
      <c r="J9" s="4"/>
      <c r="K9" s="15">
        <v>45</v>
      </c>
      <c r="L9" s="47">
        <f>K9*E9</f>
        <v>39.942</v>
      </c>
      <c r="M9" s="7" t="s">
        <v>174</v>
      </c>
    </row>
    <row r="11" spans="1:13" ht="16">
      <c r="A11" s="161" t="s">
        <v>13</v>
      </c>
      <c r="B11" s="161"/>
      <c r="C11" s="162"/>
      <c r="D11" s="162"/>
      <c r="E11" s="162"/>
      <c r="F11" s="162"/>
      <c r="G11" s="162"/>
      <c r="H11" s="162"/>
      <c r="I11" s="162"/>
      <c r="J11" s="162"/>
    </row>
    <row r="12" spans="1:13">
      <c r="A12" s="4">
        <v>1</v>
      </c>
      <c r="B12" s="7" t="s">
        <v>63</v>
      </c>
      <c r="C12" s="7" t="s">
        <v>77</v>
      </c>
      <c r="D12" s="30">
        <v>44.3</v>
      </c>
      <c r="E12" s="34">
        <v>1.1749000000000001</v>
      </c>
      <c r="F12" s="7" t="s">
        <v>50</v>
      </c>
      <c r="G12" s="39">
        <v>35</v>
      </c>
      <c r="H12" s="40">
        <v>37.5</v>
      </c>
      <c r="I12" s="39">
        <v>37.5</v>
      </c>
      <c r="J12" s="4"/>
      <c r="K12" s="15">
        <v>37.5</v>
      </c>
      <c r="L12" s="47">
        <f>K12*E12</f>
        <v>44.058750000000003</v>
      </c>
      <c r="M12" s="7" t="s">
        <v>172</v>
      </c>
    </row>
    <row r="14" spans="1:13" ht="16">
      <c r="A14" s="161" t="s">
        <v>17</v>
      </c>
      <c r="B14" s="161"/>
      <c r="C14" s="162"/>
      <c r="D14" s="162"/>
      <c r="E14" s="162"/>
      <c r="F14" s="162"/>
      <c r="G14" s="162"/>
      <c r="H14" s="162"/>
      <c r="I14" s="162"/>
      <c r="J14" s="162"/>
    </row>
    <row r="15" spans="1:13">
      <c r="A15" s="4">
        <v>1</v>
      </c>
      <c r="B15" s="7" t="s">
        <v>22</v>
      </c>
      <c r="C15" s="7" t="s">
        <v>38</v>
      </c>
      <c r="D15" s="30">
        <v>54.5</v>
      </c>
      <c r="E15" s="34">
        <v>0.93520000000000003</v>
      </c>
      <c r="F15" s="7" t="s">
        <v>51</v>
      </c>
      <c r="G15" s="39">
        <v>45</v>
      </c>
      <c r="H15" s="39">
        <v>50</v>
      </c>
      <c r="I15" s="39">
        <v>55</v>
      </c>
      <c r="J15" s="4"/>
      <c r="K15" s="15">
        <v>55</v>
      </c>
      <c r="L15" s="47">
        <f>K15*E15</f>
        <v>51.436</v>
      </c>
      <c r="M15" s="7" t="s">
        <v>172</v>
      </c>
    </row>
    <row r="17" spans="1:13" ht="16">
      <c r="A17" s="161" t="s">
        <v>18</v>
      </c>
      <c r="B17" s="161"/>
      <c r="C17" s="162"/>
      <c r="D17" s="162"/>
      <c r="E17" s="162"/>
      <c r="F17" s="162"/>
      <c r="G17" s="162"/>
      <c r="H17" s="162"/>
      <c r="I17" s="162"/>
      <c r="J17" s="162"/>
    </row>
    <row r="18" spans="1:13">
      <c r="A18" s="73" t="s">
        <v>30</v>
      </c>
      <c r="B18" s="23" t="s">
        <v>23</v>
      </c>
      <c r="C18" s="18" t="s">
        <v>131</v>
      </c>
      <c r="D18" s="95">
        <v>56.1</v>
      </c>
      <c r="E18" s="76">
        <v>0.90880000000000005</v>
      </c>
      <c r="F18" s="18" t="s">
        <v>51</v>
      </c>
      <c r="G18" s="57">
        <v>90</v>
      </c>
      <c r="H18" s="41">
        <v>95</v>
      </c>
      <c r="I18" s="64">
        <v>100</v>
      </c>
      <c r="J18" s="26"/>
      <c r="K18" s="71">
        <v>100</v>
      </c>
      <c r="L18" s="48">
        <f>K18*E18</f>
        <v>90.88000000000001</v>
      </c>
      <c r="M18" s="55" t="s">
        <v>172</v>
      </c>
    </row>
    <row r="19" spans="1:13">
      <c r="A19" s="81" t="s">
        <v>29</v>
      </c>
      <c r="B19" s="24" t="s">
        <v>132</v>
      </c>
      <c r="C19" s="20" t="s">
        <v>133</v>
      </c>
      <c r="D19" s="96">
        <v>59</v>
      </c>
      <c r="E19" s="35">
        <v>0.86619999999999997</v>
      </c>
      <c r="F19" s="20" t="s">
        <v>50</v>
      </c>
      <c r="G19" s="51">
        <v>65</v>
      </c>
      <c r="H19" s="21">
        <v>70</v>
      </c>
      <c r="I19" s="94">
        <v>72.5</v>
      </c>
      <c r="J19" s="27"/>
      <c r="K19" s="89">
        <v>72.5</v>
      </c>
      <c r="L19" s="50">
        <f t="shared" ref="L19" si="0">K19*E19</f>
        <v>62.799499999999995</v>
      </c>
      <c r="M19" s="82" t="s">
        <v>172</v>
      </c>
    </row>
    <row r="20" spans="1:13">
      <c r="A20" s="81" t="s">
        <v>31</v>
      </c>
      <c r="B20" s="24" t="s">
        <v>25</v>
      </c>
      <c r="C20" s="20" t="s">
        <v>41</v>
      </c>
      <c r="D20" s="96">
        <v>59.9</v>
      </c>
      <c r="E20" s="35">
        <v>0.85419999999999996</v>
      </c>
      <c r="F20" s="20" t="s">
        <v>51</v>
      </c>
      <c r="G20" s="51">
        <v>37.5</v>
      </c>
      <c r="H20" s="21">
        <v>42.5</v>
      </c>
      <c r="I20" s="94">
        <v>45</v>
      </c>
      <c r="J20" s="27"/>
      <c r="K20" s="89">
        <v>45</v>
      </c>
      <c r="L20" s="50">
        <f>K20*E20</f>
        <v>38.439</v>
      </c>
      <c r="M20" s="82" t="s">
        <v>172</v>
      </c>
    </row>
    <row r="21" spans="1:13">
      <c r="A21" s="77" t="s">
        <v>30</v>
      </c>
      <c r="B21" s="118" t="s">
        <v>26</v>
      </c>
      <c r="C21" s="121" t="s">
        <v>39</v>
      </c>
      <c r="D21" s="122">
        <v>59.6</v>
      </c>
      <c r="E21" s="80">
        <v>0.85809999999999997</v>
      </c>
      <c r="F21" s="19" t="s">
        <v>50</v>
      </c>
      <c r="G21" s="160">
        <v>80</v>
      </c>
      <c r="H21" s="158">
        <v>85</v>
      </c>
      <c r="I21" s="159">
        <v>87.5</v>
      </c>
      <c r="J21" s="28"/>
      <c r="K21" s="72">
        <v>87.5</v>
      </c>
      <c r="L21" s="49">
        <f>K21*E21*1.44</f>
        <v>108.12059999999998</v>
      </c>
      <c r="M21" s="56" t="s">
        <v>173</v>
      </c>
    </row>
    <row r="23" spans="1:13" ht="16">
      <c r="A23" s="161" t="s">
        <v>12</v>
      </c>
      <c r="B23" s="161"/>
      <c r="C23" s="162"/>
      <c r="D23" s="162"/>
      <c r="E23" s="162"/>
      <c r="F23" s="162"/>
      <c r="G23" s="162"/>
      <c r="H23" s="162"/>
      <c r="I23" s="162"/>
      <c r="J23" s="162"/>
    </row>
    <row r="24" spans="1:13">
      <c r="A24" s="73" t="s">
        <v>30</v>
      </c>
      <c r="B24" s="23" t="s">
        <v>27</v>
      </c>
      <c r="C24" s="23" t="s">
        <v>42</v>
      </c>
      <c r="D24" s="135">
        <v>67.5</v>
      </c>
      <c r="E24" s="53">
        <v>0.77100000000000002</v>
      </c>
      <c r="F24" s="23" t="s">
        <v>51</v>
      </c>
      <c r="G24" s="63">
        <v>80</v>
      </c>
      <c r="H24" s="63">
        <v>85</v>
      </c>
      <c r="I24" s="41">
        <v>87.5</v>
      </c>
      <c r="J24" s="26"/>
      <c r="K24" s="68">
        <v>87.5</v>
      </c>
      <c r="L24" s="59">
        <f>K24*E24</f>
        <v>67.462500000000006</v>
      </c>
      <c r="M24" s="55" t="s">
        <v>172</v>
      </c>
    </row>
    <row r="25" spans="1:13">
      <c r="A25" s="81" t="s">
        <v>29</v>
      </c>
      <c r="B25" s="24" t="s">
        <v>92</v>
      </c>
      <c r="C25" s="24" t="s">
        <v>94</v>
      </c>
      <c r="D25" s="136">
        <v>66</v>
      </c>
      <c r="E25" s="132">
        <v>0.78520000000000001</v>
      </c>
      <c r="F25" s="24" t="s">
        <v>51</v>
      </c>
      <c r="G25" s="88">
        <v>60</v>
      </c>
      <c r="H25" s="88">
        <v>67.5</v>
      </c>
      <c r="I25" s="21">
        <v>70</v>
      </c>
      <c r="J25" s="27"/>
      <c r="K25" s="86">
        <v>70</v>
      </c>
      <c r="L25" s="87">
        <f t="shared" ref="L25:L27" si="1">K25*E25</f>
        <v>54.963999999999999</v>
      </c>
      <c r="M25" s="82" t="s">
        <v>172</v>
      </c>
    </row>
    <row r="26" spans="1:13">
      <c r="A26" s="81" t="s">
        <v>31</v>
      </c>
      <c r="B26" s="24" t="s">
        <v>93</v>
      </c>
      <c r="C26" s="24" t="s">
        <v>95</v>
      </c>
      <c r="D26" s="136">
        <v>62.3</v>
      </c>
      <c r="E26" s="132">
        <v>0.8246</v>
      </c>
      <c r="F26" s="24" t="s">
        <v>50</v>
      </c>
      <c r="G26" s="88">
        <v>50</v>
      </c>
      <c r="H26" s="88">
        <v>55</v>
      </c>
      <c r="I26" s="43">
        <v>60</v>
      </c>
      <c r="J26" s="27"/>
      <c r="K26" s="86">
        <v>55</v>
      </c>
      <c r="L26" s="87">
        <f t="shared" si="1"/>
        <v>45.353000000000002</v>
      </c>
      <c r="M26" s="82" t="s">
        <v>172</v>
      </c>
    </row>
    <row r="27" spans="1:13">
      <c r="A27" s="77" t="s">
        <v>32</v>
      </c>
      <c r="B27" s="25" t="s">
        <v>143</v>
      </c>
      <c r="C27" s="25" t="s">
        <v>144</v>
      </c>
      <c r="D27" s="33">
        <v>65.400000000000006</v>
      </c>
      <c r="E27" s="80">
        <v>0.79110000000000003</v>
      </c>
      <c r="F27" s="19" t="s">
        <v>76</v>
      </c>
      <c r="G27" s="60">
        <v>35</v>
      </c>
      <c r="H27" s="65">
        <v>40</v>
      </c>
      <c r="I27" s="44">
        <v>42.5</v>
      </c>
      <c r="J27" s="28"/>
      <c r="K27" s="69">
        <v>42.5</v>
      </c>
      <c r="L27" s="62">
        <f t="shared" si="1"/>
        <v>33.621749999999999</v>
      </c>
      <c r="M27" s="56" t="s">
        <v>172</v>
      </c>
    </row>
    <row r="29" spans="1:13" ht="16">
      <c r="A29" s="161" t="s">
        <v>14</v>
      </c>
      <c r="B29" s="161"/>
      <c r="C29" s="162"/>
      <c r="D29" s="162"/>
      <c r="E29" s="162"/>
      <c r="F29" s="162"/>
      <c r="G29" s="162"/>
      <c r="H29" s="162"/>
      <c r="I29" s="162"/>
      <c r="J29" s="162"/>
    </row>
    <row r="30" spans="1:13">
      <c r="A30" s="73" t="s">
        <v>30</v>
      </c>
      <c r="B30" s="23" t="s">
        <v>28</v>
      </c>
      <c r="C30" s="18" t="s">
        <v>43</v>
      </c>
      <c r="D30" s="75">
        <v>69.3</v>
      </c>
      <c r="E30" s="36">
        <v>0.75519999999999998</v>
      </c>
      <c r="F30" s="18" t="s">
        <v>51</v>
      </c>
      <c r="G30" s="63">
        <v>67.5</v>
      </c>
      <c r="H30" s="41">
        <v>70</v>
      </c>
      <c r="I30" s="41">
        <v>75</v>
      </c>
      <c r="J30" s="26"/>
      <c r="K30" s="58">
        <v>75</v>
      </c>
      <c r="L30" s="48">
        <f>K30*E30</f>
        <v>56.64</v>
      </c>
      <c r="M30" s="55" t="s">
        <v>172</v>
      </c>
    </row>
    <row r="31" spans="1:13">
      <c r="A31" s="81" t="s">
        <v>29</v>
      </c>
      <c r="B31" s="24" t="s">
        <v>24</v>
      </c>
      <c r="C31" s="20" t="s">
        <v>97</v>
      </c>
      <c r="D31" s="96">
        <v>68.8</v>
      </c>
      <c r="E31" s="153">
        <v>0.75949999999999995</v>
      </c>
      <c r="F31" s="20" t="s">
        <v>51</v>
      </c>
      <c r="G31" s="88">
        <v>67.5</v>
      </c>
      <c r="H31" s="21">
        <v>72.5</v>
      </c>
      <c r="I31" s="43"/>
      <c r="J31" s="27"/>
      <c r="K31" s="12">
        <v>72.5</v>
      </c>
      <c r="L31" s="50">
        <f t="shared" ref="L31:L34" si="2">K31*E31</f>
        <v>55.063749999999999</v>
      </c>
      <c r="M31" s="82" t="s">
        <v>172</v>
      </c>
    </row>
    <row r="32" spans="1:13">
      <c r="A32" s="81" t="s">
        <v>31</v>
      </c>
      <c r="B32" s="24" t="s">
        <v>145</v>
      </c>
      <c r="C32" s="20" t="s">
        <v>146</v>
      </c>
      <c r="D32" s="29">
        <v>69.599999999999994</v>
      </c>
      <c r="E32" s="37">
        <v>0.75270000000000004</v>
      </c>
      <c r="F32" s="20" t="s">
        <v>50</v>
      </c>
      <c r="G32" s="88">
        <v>42.5</v>
      </c>
      <c r="H32" s="43">
        <v>47.5</v>
      </c>
      <c r="I32" s="43">
        <v>47.5</v>
      </c>
      <c r="J32" s="27"/>
      <c r="K32" s="12">
        <v>42.5</v>
      </c>
      <c r="L32" s="50">
        <f t="shared" si="2"/>
        <v>31.989750000000001</v>
      </c>
      <c r="M32" s="82" t="s">
        <v>172</v>
      </c>
    </row>
    <row r="33" spans="1:13">
      <c r="A33" s="81" t="s">
        <v>30</v>
      </c>
      <c r="B33" s="24" t="s">
        <v>147</v>
      </c>
      <c r="C33" s="20" t="s">
        <v>148</v>
      </c>
      <c r="D33" s="29">
        <v>73.900000000000006</v>
      </c>
      <c r="E33" s="37">
        <v>0.72</v>
      </c>
      <c r="F33" s="20" t="s">
        <v>50</v>
      </c>
      <c r="G33" s="88">
        <v>100</v>
      </c>
      <c r="H33" s="21">
        <v>105</v>
      </c>
      <c r="I33" s="21">
        <v>110</v>
      </c>
      <c r="J33" s="27"/>
      <c r="K33" s="12">
        <v>110</v>
      </c>
      <c r="L33" s="50">
        <f t="shared" si="2"/>
        <v>79.2</v>
      </c>
      <c r="M33" s="82" t="s">
        <v>176</v>
      </c>
    </row>
    <row r="34" spans="1:13">
      <c r="A34" s="77" t="s">
        <v>30</v>
      </c>
      <c r="B34" s="25" t="s">
        <v>65</v>
      </c>
      <c r="C34" s="19" t="s">
        <v>78</v>
      </c>
      <c r="D34" s="79">
        <v>73.7</v>
      </c>
      <c r="E34" s="38">
        <v>0.72140000000000004</v>
      </c>
      <c r="F34" s="19" t="s">
        <v>50</v>
      </c>
      <c r="G34" s="65">
        <v>107.5</v>
      </c>
      <c r="H34" s="44">
        <v>110</v>
      </c>
      <c r="I34" s="44">
        <v>112.5</v>
      </c>
      <c r="J34" s="28"/>
      <c r="K34" s="61">
        <v>112.5</v>
      </c>
      <c r="L34" s="49">
        <f t="shared" si="2"/>
        <v>81.157499999999999</v>
      </c>
      <c r="M34" s="56" t="s">
        <v>174</v>
      </c>
    </row>
    <row r="36" spans="1:13" ht="16">
      <c r="A36" s="161" t="s">
        <v>15</v>
      </c>
      <c r="B36" s="161"/>
      <c r="C36" s="162"/>
      <c r="D36" s="162"/>
      <c r="E36" s="162"/>
      <c r="F36" s="162"/>
      <c r="G36" s="162"/>
      <c r="H36" s="162"/>
      <c r="I36" s="162"/>
      <c r="J36" s="162"/>
    </row>
    <row r="37" spans="1:13">
      <c r="A37" s="73" t="s">
        <v>30</v>
      </c>
      <c r="B37" s="23" t="s">
        <v>149</v>
      </c>
      <c r="C37" s="23" t="s">
        <v>151</v>
      </c>
      <c r="D37" s="31">
        <v>81.5</v>
      </c>
      <c r="E37" s="140">
        <v>0.67490000000000006</v>
      </c>
      <c r="F37" s="74" t="s">
        <v>50</v>
      </c>
      <c r="G37" s="41">
        <v>90</v>
      </c>
      <c r="H37" s="57">
        <v>95</v>
      </c>
      <c r="I37" s="41">
        <v>100</v>
      </c>
      <c r="J37" s="26"/>
      <c r="K37" s="68">
        <v>100</v>
      </c>
      <c r="L37" s="59">
        <f>K37*E37</f>
        <v>67.490000000000009</v>
      </c>
      <c r="M37" s="90" t="s">
        <v>172</v>
      </c>
    </row>
    <row r="38" spans="1:13">
      <c r="A38" s="81" t="s">
        <v>29</v>
      </c>
      <c r="B38" s="24" t="s">
        <v>64</v>
      </c>
      <c r="C38" s="24" t="s">
        <v>152</v>
      </c>
      <c r="D38" s="32">
        <v>78.3</v>
      </c>
      <c r="E38" s="153">
        <v>0.69220000000000004</v>
      </c>
      <c r="F38" s="5" t="s">
        <v>50</v>
      </c>
      <c r="G38" s="21">
        <v>82.5</v>
      </c>
      <c r="H38" s="51">
        <v>85</v>
      </c>
      <c r="I38" s="43">
        <v>87.5</v>
      </c>
      <c r="J38" s="27"/>
      <c r="K38" s="86">
        <v>85</v>
      </c>
      <c r="L38" s="87">
        <f t="shared" ref="L38:L43" si="3">K38*E38</f>
        <v>58.837000000000003</v>
      </c>
      <c r="M38" s="82" t="s">
        <v>172</v>
      </c>
    </row>
    <row r="39" spans="1:13">
      <c r="A39" s="81" t="s">
        <v>31</v>
      </c>
      <c r="B39" s="24" t="s">
        <v>35</v>
      </c>
      <c r="C39" s="24" t="s">
        <v>46</v>
      </c>
      <c r="D39" s="32">
        <v>81.8</v>
      </c>
      <c r="E39" s="153">
        <v>0.6734</v>
      </c>
      <c r="F39" s="5" t="s">
        <v>51</v>
      </c>
      <c r="G39" s="21">
        <v>72.5</v>
      </c>
      <c r="H39" s="51">
        <v>77.5</v>
      </c>
      <c r="I39" s="43"/>
      <c r="J39" s="27"/>
      <c r="K39" s="86">
        <v>77.5</v>
      </c>
      <c r="L39" s="87">
        <f t="shared" si="3"/>
        <v>52.188499999999998</v>
      </c>
      <c r="M39" s="82" t="s">
        <v>172</v>
      </c>
    </row>
    <row r="40" spans="1:13">
      <c r="A40" s="81" t="s">
        <v>32</v>
      </c>
      <c r="B40" s="24" t="s">
        <v>153</v>
      </c>
      <c r="C40" s="24" t="s">
        <v>155</v>
      </c>
      <c r="D40" s="32">
        <v>81.7</v>
      </c>
      <c r="E40" s="153">
        <v>0.67390000000000005</v>
      </c>
      <c r="F40" s="5" t="s">
        <v>50</v>
      </c>
      <c r="G40" s="21">
        <v>60</v>
      </c>
      <c r="H40" s="51">
        <v>65</v>
      </c>
      <c r="I40" s="43">
        <v>70</v>
      </c>
      <c r="J40" s="27"/>
      <c r="K40" s="86">
        <v>65</v>
      </c>
      <c r="L40" s="87">
        <f t="shared" si="3"/>
        <v>43.803500000000007</v>
      </c>
      <c r="M40" s="82" t="s">
        <v>172</v>
      </c>
    </row>
    <row r="41" spans="1:13">
      <c r="A41" s="81" t="s">
        <v>150</v>
      </c>
      <c r="B41" s="24" t="s">
        <v>154</v>
      </c>
      <c r="C41" s="24" t="s">
        <v>156</v>
      </c>
      <c r="D41" s="32">
        <v>81.900000000000006</v>
      </c>
      <c r="E41" s="153">
        <v>0.67290000000000005</v>
      </c>
      <c r="F41" s="5" t="s">
        <v>50</v>
      </c>
      <c r="G41" s="43">
        <v>60</v>
      </c>
      <c r="H41" s="52">
        <v>60</v>
      </c>
      <c r="I41" s="21">
        <v>60</v>
      </c>
      <c r="J41" s="27"/>
      <c r="K41" s="86">
        <v>60</v>
      </c>
      <c r="L41" s="87">
        <f t="shared" si="3"/>
        <v>40.374000000000002</v>
      </c>
      <c r="M41" s="82" t="s">
        <v>172</v>
      </c>
    </row>
    <row r="42" spans="1:13">
      <c r="A42" s="81" t="s">
        <v>30</v>
      </c>
      <c r="B42" s="24" t="s">
        <v>66</v>
      </c>
      <c r="C42" s="24" t="s">
        <v>79</v>
      </c>
      <c r="D42" s="32">
        <v>82.4</v>
      </c>
      <c r="E42" s="153">
        <v>0.6704</v>
      </c>
      <c r="F42" s="5" t="s">
        <v>76</v>
      </c>
      <c r="G42" s="21">
        <v>150</v>
      </c>
      <c r="H42" s="51">
        <v>160</v>
      </c>
      <c r="I42" s="21">
        <v>170</v>
      </c>
      <c r="J42" s="27"/>
      <c r="K42" s="86">
        <v>170</v>
      </c>
      <c r="L42" s="87">
        <f t="shared" si="3"/>
        <v>113.968</v>
      </c>
      <c r="M42" s="82" t="s">
        <v>174</v>
      </c>
    </row>
    <row r="43" spans="1:13">
      <c r="A43" s="77" t="s">
        <v>29</v>
      </c>
      <c r="B43" s="25" t="s">
        <v>119</v>
      </c>
      <c r="C43" s="25" t="s">
        <v>120</v>
      </c>
      <c r="D43" s="33">
        <v>78.599999999999994</v>
      </c>
      <c r="E43" s="141">
        <v>0.6905</v>
      </c>
      <c r="F43" s="78" t="s">
        <v>51</v>
      </c>
      <c r="G43" s="44">
        <v>110</v>
      </c>
      <c r="H43" s="60">
        <v>120</v>
      </c>
      <c r="I43" s="45">
        <v>130</v>
      </c>
      <c r="J43" s="28"/>
      <c r="K43" s="69">
        <v>120</v>
      </c>
      <c r="L43" s="62">
        <f t="shared" si="3"/>
        <v>82.86</v>
      </c>
      <c r="M43" s="91" t="s">
        <v>174</v>
      </c>
    </row>
    <row r="45" spans="1:13" ht="16">
      <c r="A45" s="161" t="s">
        <v>16</v>
      </c>
      <c r="B45" s="161"/>
      <c r="C45" s="162"/>
      <c r="D45" s="162"/>
      <c r="E45" s="162"/>
      <c r="F45" s="162"/>
      <c r="G45" s="162"/>
      <c r="H45" s="162"/>
      <c r="I45" s="162"/>
      <c r="J45" s="162"/>
    </row>
    <row r="46" spans="1:13">
      <c r="A46" s="73" t="s">
        <v>30</v>
      </c>
      <c r="B46" s="23" t="s">
        <v>68</v>
      </c>
      <c r="C46" s="18" t="s">
        <v>81</v>
      </c>
      <c r="D46" s="75">
        <v>89.5</v>
      </c>
      <c r="E46" s="36">
        <v>0.64019999999999999</v>
      </c>
      <c r="F46" s="55" t="s">
        <v>51</v>
      </c>
      <c r="G46" s="57">
        <v>92.5</v>
      </c>
      <c r="H46" s="63">
        <v>102.5</v>
      </c>
      <c r="I46" s="67">
        <v>110</v>
      </c>
      <c r="J46" s="9"/>
      <c r="K46" s="68">
        <v>102.5</v>
      </c>
      <c r="L46" s="59">
        <f>K46*E46</f>
        <v>65.620499999999993</v>
      </c>
      <c r="M46" s="55" t="s">
        <v>172</v>
      </c>
    </row>
    <row r="47" spans="1:13">
      <c r="A47" s="81" t="s">
        <v>29</v>
      </c>
      <c r="B47" s="24" t="s">
        <v>67</v>
      </c>
      <c r="C47" s="20" t="s">
        <v>80</v>
      </c>
      <c r="D47" s="29">
        <v>87</v>
      </c>
      <c r="E47" s="37">
        <v>0.64990000000000003</v>
      </c>
      <c r="F47" s="82" t="s">
        <v>50</v>
      </c>
      <c r="G47" s="51">
        <v>80</v>
      </c>
      <c r="H47" s="85">
        <v>90</v>
      </c>
      <c r="I47" s="85">
        <v>95</v>
      </c>
      <c r="J47" s="16"/>
      <c r="K47" s="86">
        <v>80</v>
      </c>
      <c r="L47" s="87">
        <f t="shared" ref="L47" si="4">K47*E47</f>
        <v>51.992000000000004</v>
      </c>
      <c r="M47" s="82" t="s">
        <v>172</v>
      </c>
    </row>
    <row r="48" spans="1:13">
      <c r="A48" s="81" t="s">
        <v>30</v>
      </c>
      <c r="B48" s="24" t="s">
        <v>157</v>
      </c>
      <c r="C48" s="20" t="s">
        <v>159</v>
      </c>
      <c r="D48" s="29">
        <v>90</v>
      </c>
      <c r="E48" s="37">
        <v>0.63839999999999997</v>
      </c>
      <c r="F48" s="82" t="s">
        <v>51</v>
      </c>
      <c r="G48" s="51">
        <v>130</v>
      </c>
      <c r="H48" s="88">
        <v>137.5</v>
      </c>
      <c r="I48" s="85">
        <v>142.5</v>
      </c>
      <c r="J48" s="16"/>
      <c r="K48" s="86">
        <v>137.5</v>
      </c>
      <c r="L48" s="87">
        <f>K48*E48*1.014</f>
        <v>89.008920000000003</v>
      </c>
      <c r="M48" s="82" t="s">
        <v>175</v>
      </c>
    </row>
    <row r="49" spans="1:13">
      <c r="A49" s="77" t="s">
        <v>30</v>
      </c>
      <c r="B49" s="25" t="s">
        <v>158</v>
      </c>
      <c r="C49" s="19" t="s">
        <v>160</v>
      </c>
      <c r="D49" s="79">
        <v>89.9</v>
      </c>
      <c r="E49" s="38">
        <v>0.63880000000000003</v>
      </c>
      <c r="F49" s="56" t="s">
        <v>76</v>
      </c>
      <c r="G49" s="60">
        <v>110</v>
      </c>
      <c r="H49" s="65">
        <v>115</v>
      </c>
      <c r="I49" s="65">
        <v>120</v>
      </c>
      <c r="J49" s="10"/>
      <c r="K49" s="69">
        <v>120</v>
      </c>
      <c r="L49" s="62">
        <f>K49*E49*1.078</f>
        <v>82.635168000000007</v>
      </c>
      <c r="M49" s="91" t="s">
        <v>177</v>
      </c>
    </row>
    <row r="51" spans="1:13" ht="16">
      <c r="A51" s="161" t="s">
        <v>11</v>
      </c>
      <c r="B51" s="161"/>
      <c r="C51" s="162"/>
      <c r="D51" s="162"/>
      <c r="E51" s="162"/>
      <c r="F51" s="162"/>
      <c r="G51" s="162"/>
      <c r="H51" s="162"/>
      <c r="I51" s="162"/>
      <c r="J51" s="162"/>
    </row>
    <row r="52" spans="1:13">
      <c r="A52" s="73" t="s">
        <v>30</v>
      </c>
      <c r="B52" s="23" t="s">
        <v>161</v>
      </c>
      <c r="C52" s="18" t="s">
        <v>162</v>
      </c>
      <c r="D52" s="75">
        <v>98.4</v>
      </c>
      <c r="E52" s="36">
        <v>0.61260000000000003</v>
      </c>
      <c r="F52" s="74" t="s">
        <v>50</v>
      </c>
      <c r="G52" s="63">
        <v>120</v>
      </c>
      <c r="H52" s="63">
        <v>125</v>
      </c>
      <c r="I52" s="41">
        <v>130</v>
      </c>
      <c r="J52" s="26"/>
      <c r="K52" s="68">
        <v>130</v>
      </c>
      <c r="L52" s="59">
        <f>K52*E52*1.044</f>
        <v>83.142072000000013</v>
      </c>
      <c r="M52" s="90" t="s">
        <v>174</v>
      </c>
    </row>
    <row r="53" spans="1:13">
      <c r="A53" s="81" t="s">
        <v>30</v>
      </c>
      <c r="B53" s="24" t="s">
        <v>71</v>
      </c>
      <c r="C53" s="20" t="s">
        <v>84</v>
      </c>
      <c r="D53" s="29">
        <v>95</v>
      </c>
      <c r="E53" s="37">
        <v>0.622</v>
      </c>
      <c r="F53" s="5" t="s">
        <v>50</v>
      </c>
      <c r="G53" s="88">
        <v>157.5</v>
      </c>
      <c r="H53" s="88">
        <v>165</v>
      </c>
      <c r="I53" s="43">
        <v>167.5</v>
      </c>
      <c r="J53" s="27"/>
      <c r="K53" s="86">
        <v>165</v>
      </c>
      <c r="L53" s="87">
        <f>K53*E53*1.044</f>
        <v>107.14572</v>
      </c>
      <c r="M53" s="92" t="s">
        <v>175</v>
      </c>
    </row>
    <row r="54" spans="1:13">
      <c r="A54" s="81" t="s">
        <v>29</v>
      </c>
      <c r="B54" s="24" t="s">
        <v>121</v>
      </c>
      <c r="C54" s="20" t="s">
        <v>126</v>
      </c>
      <c r="D54" s="29">
        <v>97.5</v>
      </c>
      <c r="E54" s="37">
        <v>0.61499999999999999</v>
      </c>
      <c r="F54" s="5" t="s">
        <v>51</v>
      </c>
      <c r="G54" s="85">
        <v>125</v>
      </c>
      <c r="H54" s="88">
        <v>125</v>
      </c>
      <c r="I54" s="21">
        <v>130</v>
      </c>
      <c r="J54" s="27"/>
      <c r="K54" s="86">
        <v>130</v>
      </c>
      <c r="L54" s="87">
        <f>K54*E54*1.014</f>
        <v>81.069299999999998</v>
      </c>
      <c r="M54" s="92" t="s">
        <v>175</v>
      </c>
    </row>
    <row r="55" spans="1:13">
      <c r="A55" s="81" t="s">
        <v>30</v>
      </c>
      <c r="B55" s="24" t="s">
        <v>70</v>
      </c>
      <c r="C55" s="20" t="s">
        <v>83</v>
      </c>
      <c r="D55" s="29">
        <v>100</v>
      </c>
      <c r="E55" s="37">
        <v>0.60860000000000003</v>
      </c>
      <c r="F55" s="5" t="s">
        <v>50</v>
      </c>
      <c r="G55" s="88">
        <v>170</v>
      </c>
      <c r="H55" s="88">
        <v>175</v>
      </c>
      <c r="I55" s="21">
        <v>180</v>
      </c>
      <c r="J55" s="27"/>
      <c r="K55" s="86">
        <v>180</v>
      </c>
      <c r="L55" s="87">
        <f>K55*E55*1.078</f>
        <v>118.09274400000001</v>
      </c>
      <c r="M55" s="92" t="s">
        <v>177</v>
      </c>
    </row>
    <row r="56" spans="1:13">
      <c r="A56" s="77" t="s">
        <v>30</v>
      </c>
      <c r="B56" s="25" t="s">
        <v>69</v>
      </c>
      <c r="C56" s="19" t="s">
        <v>82</v>
      </c>
      <c r="D56" s="79">
        <v>96.4</v>
      </c>
      <c r="E56" s="38">
        <v>0.61799999999999999</v>
      </c>
      <c r="F56" s="78" t="s">
        <v>51</v>
      </c>
      <c r="G56" s="65">
        <v>145</v>
      </c>
      <c r="H56" s="65">
        <v>150</v>
      </c>
      <c r="I56" s="45">
        <v>155</v>
      </c>
      <c r="J56" s="28"/>
      <c r="K56" s="69">
        <v>150</v>
      </c>
      <c r="L56" s="62">
        <f>K56*E56*1.187</f>
        <v>110.03490000000001</v>
      </c>
      <c r="M56" s="91" t="s">
        <v>178</v>
      </c>
    </row>
    <row r="58" spans="1:13" ht="16">
      <c r="A58" s="161" t="s">
        <v>9</v>
      </c>
      <c r="B58" s="161"/>
      <c r="C58" s="162"/>
      <c r="D58" s="162"/>
      <c r="E58" s="162"/>
      <c r="F58" s="162"/>
      <c r="G58" s="162"/>
      <c r="H58" s="162"/>
      <c r="I58" s="162"/>
      <c r="J58" s="162"/>
    </row>
    <row r="59" spans="1:13">
      <c r="A59" s="73" t="s">
        <v>30</v>
      </c>
      <c r="B59" s="23" t="s">
        <v>163</v>
      </c>
      <c r="C59" s="18" t="s">
        <v>164</v>
      </c>
      <c r="D59" s="75">
        <v>105</v>
      </c>
      <c r="E59" s="36">
        <v>0.59760000000000002</v>
      </c>
      <c r="F59" s="74" t="s">
        <v>50</v>
      </c>
      <c r="G59" s="63">
        <v>160</v>
      </c>
      <c r="H59" s="41">
        <v>165</v>
      </c>
      <c r="I59" s="57">
        <v>170</v>
      </c>
      <c r="J59" s="9"/>
      <c r="K59" s="68">
        <v>170</v>
      </c>
      <c r="L59" s="59">
        <f>K59*E59</f>
        <v>101.592</v>
      </c>
      <c r="M59" s="90" t="s">
        <v>174</v>
      </c>
    </row>
    <row r="60" spans="1:13">
      <c r="A60" s="77" t="s">
        <v>30</v>
      </c>
      <c r="B60" s="25" t="s">
        <v>75</v>
      </c>
      <c r="C60" s="19" t="s">
        <v>85</v>
      </c>
      <c r="D60" s="79">
        <v>108.2</v>
      </c>
      <c r="E60" s="38">
        <v>0.59160000000000001</v>
      </c>
      <c r="F60" s="78" t="s">
        <v>76</v>
      </c>
      <c r="G60" s="65">
        <v>140</v>
      </c>
      <c r="H60" s="44">
        <v>150</v>
      </c>
      <c r="I60" s="60">
        <v>152.5</v>
      </c>
      <c r="J60" s="10"/>
      <c r="K60" s="69">
        <v>152.5</v>
      </c>
      <c r="L60" s="62">
        <f>K60*E60*1.63</f>
        <v>147.05697000000001</v>
      </c>
      <c r="M60" s="91" t="s">
        <v>179</v>
      </c>
    </row>
    <row r="62" spans="1:13" ht="16">
      <c r="A62" s="161" t="s">
        <v>10</v>
      </c>
      <c r="B62" s="161"/>
      <c r="C62" s="162"/>
      <c r="D62" s="162"/>
      <c r="E62" s="162"/>
      <c r="F62" s="162"/>
      <c r="G62" s="162"/>
      <c r="H62" s="162"/>
      <c r="I62" s="162"/>
      <c r="J62" s="162"/>
    </row>
    <row r="63" spans="1:13">
      <c r="A63" s="73" t="s">
        <v>30</v>
      </c>
      <c r="B63" s="23" t="s">
        <v>72</v>
      </c>
      <c r="C63" s="18" t="s">
        <v>165</v>
      </c>
      <c r="D63" s="75">
        <v>110.1</v>
      </c>
      <c r="E63" s="36">
        <v>0.58830000000000005</v>
      </c>
      <c r="F63" s="74" t="s">
        <v>50</v>
      </c>
      <c r="G63" s="63">
        <v>205</v>
      </c>
      <c r="H63" s="41">
        <v>215</v>
      </c>
      <c r="I63" s="57">
        <v>225</v>
      </c>
      <c r="J63" s="9"/>
      <c r="K63" s="68">
        <v>225</v>
      </c>
      <c r="L63" s="59">
        <f>K63*E63</f>
        <v>132.36750000000001</v>
      </c>
      <c r="M63" s="90" t="s">
        <v>174</v>
      </c>
    </row>
    <row r="64" spans="1:13">
      <c r="A64" s="81" t="s">
        <v>30</v>
      </c>
      <c r="B64" s="24" t="s">
        <v>73</v>
      </c>
      <c r="C64" s="20" t="s">
        <v>86</v>
      </c>
      <c r="D64" s="29">
        <v>117.3</v>
      </c>
      <c r="E64" s="37">
        <v>0.57809999999999995</v>
      </c>
      <c r="F64" s="5" t="s">
        <v>76</v>
      </c>
      <c r="G64" s="88">
        <v>185</v>
      </c>
      <c r="H64" s="21">
        <v>192.5</v>
      </c>
      <c r="I64" s="51">
        <v>202.5</v>
      </c>
      <c r="J64" s="16"/>
      <c r="K64" s="86">
        <v>202.5</v>
      </c>
      <c r="L64" s="87">
        <f>K64*E64*1.078</f>
        <v>126.19633949999999</v>
      </c>
      <c r="M64" s="92" t="s">
        <v>177</v>
      </c>
    </row>
    <row r="65" spans="1:13">
      <c r="A65" s="77" t="s">
        <v>30</v>
      </c>
      <c r="B65" s="25" t="s">
        <v>74</v>
      </c>
      <c r="C65" s="19" t="s">
        <v>87</v>
      </c>
      <c r="D65" s="79">
        <v>120.1</v>
      </c>
      <c r="E65" s="38">
        <v>0.57479999999999998</v>
      </c>
      <c r="F65" s="78" t="s">
        <v>51</v>
      </c>
      <c r="G65" s="65">
        <v>175</v>
      </c>
      <c r="H65" s="44">
        <v>185</v>
      </c>
      <c r="I65" s="60">
        <v>190</v>
      </c>
      <c r="J65" s="10"/>
      <c r="K65" s="69">
        <v>190</v>
      </c>
      <c r="L65" s="62">
        <f>K65*E65*1.187</f>
        <v>129.63464399999998</v>
      </c>
      <c r="M65" s="91" t="s">
        <v>178</v>
      </c>
    </row>
  </sheetData>
  <mergeCells count="23">
    <mergeCell ref="A1:M2"/>
    <mergeCell ref="A3:A4"/>
    <mergeCell ref="C3:C4"/>
    <mergeCell ref="D3:D4"/>
    <mergeCell ref="E3:E4"/>
    <mergeCell ref="F3:F4"/>
    <mergeCell ref="G3:J3"/>
    <mergeCell ref="A58:J58"/>
    <mergeCell ref="A62:J62"/>
    <mergeCell ref="K3:K4"/>
    <mergeCell ref="L3:L4"/>
    <mergeCell ref="M3:M4"/>
    <mergeCell ref="A5:J5"/>
    <mergeCell ref="A51:J51"/>
    <mergeCell ref="B3:B4"/>
    <mergeCell ref="A8:J8"/>
    <mergeCell ref="A17:J17"/>
    <mergeCell ref="A23:J23"/>
    <mergeCell ref="A29:J29"/>
    <mergeCell ref="A36:J36"/>
    <mergeCell ref="A45:J45"/>
    <mergeCell ref="A11:J11"/>
    <mergeCell ref="A14:J1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48C3-4EF3-2C43-AB6D-A1D61901CFB4}">
  <dimension ref="A1:M9"/>
  <sheetViews>
    <sheetView workbookViewId="0">
      <selection activeCell="M10" sqref="M10"/>
    </sheetView>
  </sheetViews>
  <sheetFormatPr baseColWidth="10" defaultColWidth="9.1640625" defaultRowHeight="13"/>
  <cols>
    <col min="1" max="1" width="7.5" style="100" bestFit="1" customWidth="1"/>
    <col min="2" max="2" width="20.33203125" style="100" customWidth="1"/>
    <col min="3" max="3" width="27.6640625" style="100" bestFit="1" customWidth="1"/>
    <col min="4" max="4" width="21.5" style="108" bestFit="1" customWidth="1"/>
    <col min="5" max="5" width="10.5" style="109" bestFit="1" customWidth="1"/>
    <col min="6" max="6" width="32" style="100" customWidth="1"/>
    <col min="7" max="10" width="5.5" style="157" customWidth="1"/>
    <col min="11" max="11" width="10.5" style="98" bestFit="1" customWidth="1"/>
    <col min="12" max="12" width="8.6640625" style="99" bestFit="1" customWidth="1"/>
    <col min="13" max="13" width="20.83203125" style="100" customWidth="1"/>
    <col min="14" max="16384" width="9.1640625" style="101"/>
  </cols>
  <sheetData>
    <row r="1" spans="1:13" s="154" customFormat="1" ht="29" customHeight="1">
      <c r="A1" s="192" t="s">
        <v>141</v>
      </c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1:13" s="154" customFormat="1" ht="62" customHeight="1" thickBot="1">
      <c r="A2" s="196"/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9"/>
    </row>
    <row r="3" spans="1:13" s="155" customFormat="1" ht="12.75" customHeight="1">
      <c r="A3" s="200" t="s">
        <v>171</v>
      </c>
      <c r="B3" s="202" t="s">
        <v>0</v>
      </c>
      <c r="C3" s="204" t="s">
        <v>170</v>
      </c>
      <c r="D3" s="206" t="s">
        <v>4</v>
      </c>
      <c r="E3" s="208" t="s">
        <v>134</v>
      </c>
      <c r="F3" s="210" t="s">
        <v>49</v>
      </c>
      <c r="G3" s="210" t="s">
        <v>7</v>
      </c>
      <c r="H3" s="210"/>
      <c r="I3" s="210"/>
      <c r="J3" s="210"/>
      <c r="K3" s="211" t="s">
        <v>19</v>
      </c>
      <c r="L3" s="208" t="s">
        <v>2</v>
      </c>
      <c r="M3" s="189" t="s">
        <v>169</v>
      </c>
    </row>
    <row r="4" spans="1:13" s="155" customFormat="1" ht="21" customHeight="1" thickBot="1">
      <c r="A4" s="201"/>
      <c r="B4" s="203"/>
      <c r="C4" s="205"/>
      <c r="D4" s="207"/>
      <c r="E4" s="209"/>
      <c r="F4" s="205"/>
      <c r="G4" s="156">
        <v>1</v>
      </c>
      <c r="H4" s="156">
        <v>2</v>
      </c>
      <c r="I4" s="156">
        <v>3</v>
      </c>
      <c r="J4" s="156" t="s">
        <v>3</v>
      </c>
      <c r="K4" s="212"/>
      <c r="L4" s="209"/>
      <c r="M4" s="190"/>
    </row>
    <row r="5" spans="1:13" ht="16">
      <c r="A5" s="162" t="s">
        <v>18</v>
      </c>
      <c r="B5" s="162"/>
      <c r="C5" s="191"/>
      <c r="D5" s="191"/>
      <c r="E5" s="191"/>
      <c r="F5" s="191"/>
      <c r="G5" s="191"/>
      <c r="H5" s="191"/>
      <c r="I5" s="191"/>
      <c r="J5" s="191"/>
    </row>
    <row r="6" spans="1:13">
      <c r="A6" s="102" t="s">
        <v>30</v>
      </c>
      <c r="B6" s="93" t="s">
        <v>135</v>
      </c>
      <c r="C6" s="93" t="s">
        <v>136</v>
      </c>
      <c r="D6" s="103">
        <v>60</v>
      </c>
      <c r="E6" s="104">
        <v>0.85289999999999999</v>
      </c>
      <c r="F6" s="93" t="s">
        <v>137</v>
      </c>
      <c r="G6" s="39">
        <v>30</v>
      </c>
      <c r="H6" s="39">
        <v>35</v>
      </c>
      <c r="I6" s="39">
        <v>37.5</v>
      </c>
      <c r="J6" s="102"/>
      <c r="K6" s="106">
        <v>37.5</v>
      </c>
      <c r="L6" s="107">
        <f>K6*E6</f>
        <v>31.983750000000001</v>
      </c>
      <c r="M6" s="93" t="s">
        <v>174</v>
      </c>
    </row>
    <row r="8" spans="1:13" ht="16">
      <c r="A8" s="162" t="s">
        <v>16</v>
      </c>
      <c r="B8" s="162"/>
      <c r="C8" s="191"/>
      <c r="D8" s="191"/>
      <c r="E8" s="191"/>
      <c r="F8" s="191"/>
      <c r="G8" s="191"/>
      <c r="H8" s="191"/>
      <c r="I8" s="191"/>
      <c r="J8" s="191"/>
    </row>
    <row r="9" spans="1:13">
      <c r="A9" s="102" t="s">
        <v>30</v>
      </c>
      <c r="B9" s="93" t="s">
        <v>138</v>
      </c>
      <c r="C9" s="93" t="s">
        <v>136</v>
      </c>
      <c r="D9" s="103">
        <v>90</v>
      </c>
      <c r="E9" s="104">
        <v>0.63839999999999997</v>
      </c>
      <c r="F9" s="93" t="s">
        <v>137</v>
      </c>
      <c r="G9" s="39">
        <v>50</v>
      </c>
      <c r="H9" s="39">
        <v>55</v>
      </c>
      <c r="I9" s="39">
        <v>65</v>
      </c>
      <c r="J9" s="102"/>
      <c r="K9" s="106">
        <v>65</v>
      </c>
      <c r="L9" s="107">
        <f>K9*E9</f>
        <v>41.495999999999995</v>
      </c>
      <c r="M9" s="93" t="s">
        <v>174</v>
      </c>
    </row>
  </sheetData>
  <mergeCells count="13">
    <mergeCell ref="M3:M4"/>
    <mergeCell ref="A5:J5"/>
    <mergeCell ref="A8:J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Лист28"/>
  <dimension ref="A1:M36"/>
  <sheetViews>
    <sheetView workbookViewId="0">
      <selection activeCell="M37" sqref="M37"/>
    </sheetView>
  </sheetViews>
  <sheetFormatPr baseColWidth="10" defaultColWidth="9.1640625" defaultRowHeight="13"/>
  <cols>
    <col min="1" max="1" width="7.1640625" style="5" bestFit="1" customWidth="1"/>
    <col min="2" max="2" width="23.6640625" style="5" bestFit="1" customWidth="1"/>
    <col min="3" max="3" width="28.6640625" style="5" bestFit="1" customWidth="1"/>
    <col min="4" max="4" width="20.83203125" style="29" bestFit="1" customWidth="1"/>
    <col min="5" max="5" width="10.1640625" style="35" bestFit="1" customWidth="1"/>
    <col min="6" max="6" width="40.1640625" style="5" customWidth="1"/>
    <col min="7" max="9" width="5.5" style="12" customWidth="1"/>
    <col min="10" max="10" width="4.5" style="12" customWidth="1"/>
    <col min="11" max="11" width="10.5" style="12" bestFit="1" customWidth="1"/>
    <col min="12" max="12" width="8.5" style="46" bestFit="1" customWidth="1"/>
    <col min="13" max="13" width="28.83203125" style="5" bestFit="1" customWidth="1"/>
    <col min="14" max="16384" width="9.1640625" style="3"/>
  </cols>
  <sheetData>
    <row r="1" spans="1:13" s="2" customFormat="1" ht="29" customHeight="1">
      <c r="A1" s="170" t="s">
        <v>142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</row>
    <row r="2" spans="1:13" s="2" customFormat="1" ht="62" customHeight="1" thickBot="1">
      <c r="A2" s="174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</row>
    <row r="3" spans="1:13" s="1" customFormat="1" ht="12.75" customHeight="1">
      <c r="A3" s="178" t="s">
        <v>171</v>
      </c>
      <c r="B3" s="185" t="s">
        <v>0</v>
      </c>
      <c r="C3" s="180" t="s">
        <v>170</v>
      </c>
      <c r="D3" s="182" t="s">
        <v>4</v>
      </c>
      <c r="E3" s="166" t="s">
        <v>5</v>
      </c>
      <c r="F3" s="184" t="s">
        <v>49</v>
      </c>
      <c r="G3" s="164" t="s">
        <v>8</v>
      </c>
      <c r="H3" s="164"/>
      <c r="I3" s="164"/>
      <c r="J3" s="164"/>
      <c r="K3" s="164" t="s">
        <v>19</v>
      </c>
      <c r="L3" s="166" t="s">
        <v>2</v>
      </c>
      <c r="M3" s="168" t="s">
        <v>169</v>
      </c>
    </row>
    <row r="4" spans="1:13" s="1" customFormat="1" ht="21" customHeight="1" thickBot="1">
      <c r="A4" s="179"/>
      <c r="B4" s="186"/>
      <c r="C4" s="181"/>
      <c r="D4" s="183"/>
      <c r="E4" s="167"/>
      <c r="F4" s="181"/>
      <c r="G4" s="22">
        <v>1</v>
      </c>
      <c r="H4" s="22">
        <v>2</v>
      </c>
      <c r="I4" s="22">
        <v>3</v>
      </c>
      <c r="J4" s="11" t="s">
        <v>3</v>
      </c>
      <c r="K4" s="165"/>
      <c r="L4" s="167"/>
      <c r="M4" s="169"/>
    </row>
    <row r="5" spans="1:13" ht="16">
      <c r="A5" s="161" t="s">
        <v>17</v>
      </c>
      <c r="B5" s="161"/>
      <c r="C5" s="162"/>
      <c r="D5" s="162"/>
      <c r="E5" s="162"/>
      <c r="F5" s="162"/>
      <c r="G5" s="162"/>
      <c r="H5" s="162"/>
      <c r="I5" s="162"/>
      <c r="J5" s="162"/>
    </row>
    <row r="6" spans="1:13">
      <c r="A6" s="73" t="s">
        <v>30</v>
      </c>
      <c r="B6" s="23" t="s">
        <v>88</v>
      </c>
      <c r="C6" s="18" t="s">
        <v>89</v>
      </c>
      <c r="D6" s="75">
        <v>55.7</v>
      </c>
      <c r="E6" s="36">
        <v>0.91520000000000001</v>
      </c>
      <c r="F6" s="55" t="s">
        <v>51</v>
      </c>
      <c r="G6" s="57">
        <v>120</v>
      </c>
      <c r="H6" s="63">
        <v>135</v>
      </c>
      <c r="I6" s="67">
        <v>145</v>
      </c>
      <c r="J6" s="13"/>
      <c r="K6" s="68">
        <v>130</v>
      </c>
      <c r="L6" s="59">
        <f>K6*E6</f>
        <v>118.976</v>
      </c>
      <c r="M6" s="55" t="s">
        <v>172</v>
      </c>
    </row>
    <row r="7" spans="1:13">
      <c r="A7" s="77" t="s">
        <v>29</v>
      </c>
      <c r="B7" s="25" t="s">
        <v>22</v>
      </c>
      <c r="C7" s="19" t="s">
        <v>38</v>
      </c>
      <c r="D7" s="79">
        <v>54.5</v>
      </c>
      <c r="E7" s="38">
        <v>0.93520000000000003</v>
      </c>
      <c r="F7" s="56" t="s">
        <v>51</v>
      </c>
      <c r="G7" s="60">
        <v>75</v>
      </c>
      <c r="H7" s="65">
        <v>82.5</v>
      </c>
      <c r="I7" s="65">
        <v>87.5</v>
      </c>
      <c r="J7" s="14"/>
      <c r="K7" s="69">
        <v>87.5</v>
      </c>
      <c r="L7" s="62">
        <f>K7*E7</f>
        <v>81.83</v>
      </c>
      <c r="M7" s="56" t="s">
        <v>172</v>
      </c>
    </row>
    <row r="9" spans="1:13" ht="16">
      <c r="A9" s="161" t="s">
        <v>18</v>
      </c>
      <c r="B9" s="161"/>
      <c r="C9" s="162"/>
      <c r="D9" s="162"/>
      <c r="E9" s="162"/>
      <c r="F9" s="162"/>
      <c r="G9" s="162"/>
      <c r="H9" s="162"/>
      <c r="I9" s="162"/>
      <c r="J9" s="162"/>
    </row>
    <row r="10" spans="1:13">
      <c r="A10" s="9">
        <v>1</v>
      </c>
      <c r="B10" s="23" t="s">
        <v>23</v>
      </c>
      <c r="C10" s="23" t="s">
        <v>131</v>
      </c>
      <c r="D10" s="31">
        <v>56.1</v>
      </c>
      <c r="E10" s="76">
        <v>0.90880000000000005</v>
      </c>
      <c r="F10" s="18" t="s">
        <v>51</v>
      </c>
      <c r="G10" s="41">
        <v>150</v>
      </c>
      <c r="H10" s="57">
        <v>160</v>
      </c>
      <c r="I10" s="67"/>
      <c r="J10" s="13"/>
      <c r="K10" s="71">
        <v>160</v>
      </c>
      <c r="L10" s="48">
        <f>K10*E10</f>
        <v>145.40800000000002</v>
      </c>
      <c r="M10" s="55" t="s">
        <v>172</v>
      </c>
    </row>
    <row r="11" spans="1:13">
      <c r="A11" s="16" t="s">
        <v>29</v>
      </c>
      <c r="B11" s="20" t="s">
        <v>25</v>
      </c>
      <c r="C11" s="24" t="s">
        <v>41</v>
      </c>
      <c r="D11" s="32">
        <v>59.9</v>
      </c>
      <c r="E11" s="35">
        <v>0.85419999999999996</v>
      </c>
      <c r="F11" s="20" t="s">
        <v>52</v>
      </c>
      <c r="G11" s="21">
        <v>75</v>
      </c>
      <c r="H11" s="51">
        <v>80</v>
      </c>
      <c r="I11" s="88">
        <v>85</v>
      </c>
      <c r="J11" s="17"/>
      <c r="K11" s="89">
        <v>85</v>
      </c>
      <c r="L11" s="50">
        <f t="shared" ref="L11" si="0">K11*E11</f>
        <v>72.606999999999999</v>
      </c>
      <c r="M11" s="82" t="s">
        <v>172</v>
      </c>
    </row>
    <row r="12" spans="1:13">
      <c r="A12" s="10" t="s">
        <v>30</v>
      </c>
      <c r="B12" s="19" t="s">
        <v>26</v>
      </c>
      <c r="C12" s="118" t="s">
        <v>39</v>
      </c>
      <c r="D12" s="133">
        <v>59.6</v>
      </c>
      <c r="E12" s="80">
        <v>0.85809999999999997</v>
      </c>
      <c r="F12" s="19" t="s">
        <v>50</v>
      </c>
      <c r="G12" s="44">
        <v>150</v>
      </c>
      <c r="H12" s="60">
        <v>157.5</v>
      </c>
      <c r="I12" s="65">
        <v>162.5</v>
      </c>
      <c r="J12" s="14"/>
      <c r="K12" s="72">
        <v>162.5</v>
      </c>
      <c r="L12" s="49">
        <f>K12*E12*1.44</f>
        <v>200.7954</v>
      </c>
      <c r="M12" s="56" t="s">
        <v>173</v>
      </c>
    </row>
    <row r="14" spans="1:13" ht="16">
      <c r="A14" s="161" t="s">
        <v>12</v>
      </c>
      <c r="B14" s="161"/>
      <c r="C14" s="162"/>
      <c r="D14" s="162"/>
      <c r="E14" s="162"/>
      <c r="F14" s="162"/>
      <c r="G14" s="162"/>
      <c r="H14" s="162"/>
      <c r="I14" s="162"/>
      <c r="J14" s="162"/>
    </row>
    <row r="15" spans="1:13">
      <c r="A15" s="9" t="s">
        <v>30</v>
      </c>
      <c r="B15" s="23" t="s">
        <v>27</v>
      </c>
      <c r="C15" s="23" t="s">
        <v>42</v>
      </c>
      <c r="D15" s="135">
        <v>67.5</v>
      </c>
      <c r="E15" s="53">
        <v>0.77100000000000002</v>
      </c>
      <c r="F15" s="23" t="s">
        <v>51</v>
      </c>
      <c r="G15" s="41">
        <v>130</v>
      </c>
      <c r="H15" s="64">
        <v>145</v>
      </c>
      <c r="I15" s="64">
        <v>160</v>
      </c>
      <c r="J15" s="13"/>
      <c r="K15" s="71">
        <v>160</v>
      </c>
      <c r="L15" s="150">
        <f>K15*E15</f>
        <v>123.36</v>
      </c>
      <c r="M15" s="18" t="s">
        <v>172</v>
      </c>
    </row>
    <row r="16" spans="1:13">
      <c r="A16" s="16" t="s">
        <v>29</v>
      </c>
      <c r="B16" s="24" t="s">
        <v>92</v>
      </c>
      <c r="C16" s="24" t="s">
        <v>94</v>
      </c>
      <c r="D16" s="136">
        <v>66</v>
      </c>
      <c r="E16" s="132">
        <v>0.78520000000000001</v>
      </c>
      <c r="F16" s="24" t="s">
        <v>51</v>
      </c>
      <c r="G16" s="21">
        <v>95</v>
      </c>
      <c r="H16" s="94">
        <v>102.5</v>
      </c>
      <c r="I16" s="94">
        <v>110</v>
      </c>
      <c r="J16" s="17"/>
      <c r="K16" s="89">
        <v>110</v>
      </c>
      <c r="L16" s="151">
        <f t="shared" ref="L16:L18" si="1">K16*E16</f>
        <v>86.372</v>
      </c>
      <c r="M16" s="20" t="s">
        <v>172</v>
      </c>
    </row>
    <row r="17" spans="1:13">
      <c r="A17" s="16" t="s">
        <v>31</v>
      </c>
      <c r="B17" s="24" t="s">
        <v>93</v>
      </c>
      <c r="C17" s="24" t="s">
        <v>95</v>
      </c>
      <c r="D17" s="136">
        <v>62.3</v>
      </c>
      <c r="E17" s="132">
        <v>0.8246</v>
      </c>
      <c r="F17" s="24" t="s">
        <v>50</v>
      </c>
      <c r="G17" s="21">
        <v>75</v>
      </c>
      <c r="H17" s="94">
        <v>80</v>
      </c>
      <c r="I17" s="94">
        <v>85</v>
      </c>
      <c r="J17" s="17"/>
      <c r="K17" s="89">
        <v>85</v>
      </c>
      <c r="L17" s="151">
        <f t="shared" si="1"/>
        <v>70.090999999999994</v>
      </c>
      <c r="M17" s="20" t="s">
        <v>172</v>
      </c>
    </row>
    <row r="18" spans="1:13">
      <c r="A18" s="10" t="s">
        <v>30</v>
      </c>
      <c r="B18" s="25" t="s">
        <v>113</v>
      </c>
      <c r="C18" s="25" t="s">
        <v>112</v>
      </c>
      <c r="D18" s="137">
        <v>64.7</v>
      </c>
      <c r="E18" s="54">
        <v>0.79830000000000001</v>
      </c>
      <c r="F18" s="25" t="s">
        <v>111</v>
      </c>
      <c r="G18" s="65">
        <v>200</v>
      </c>
      <c r="H18" s="44">
        <v>210</v>
      </c>
      <c r="I18" s="84">
        <v>212.5</v>
      </c>
      <c r="J18" s="14"/>
      <c r="K18" s="72">
        <v>210</v>
      </c>
      <c r="L18" s="152">
        <f t="shared" si="1"/>
        <v>167.643</v>
      </c>
      <c r="M18" s="19" t="s">
        <v>174</v>
      </c>
    </row>
    <row r="20" spans="1:13" ht="16">
      <c r="A20" s="161" t="s">
        <v>14</v>
      </c>
      <c r="B20" s="161"/>
      <c r="C20" s="162"/>
      <c r="D20" s="162"/>
      <c r="E20" s="162"/>
      <c r="F20" s="162"/>
      <c r="G20" s="162"/>
      <c r="H20" s="162"/>
      <c r="I20" s="162"/>
      <c r="J20" s="162"/>
    </row>
    <row r="21" spans="1:13">
      <c r="A21" s="73" t="s">
        <v>30</v>
      </c>
      <c r="B21" s="23" t="s">
        <v>24</v>
      </c>
      <c r="C21" s="23" t="s">
        <v>97</v>
      </c>
      <c r="D21" s="31">
        <v>68.8</v>
      </c>
      <c r="E21" s="140">
        <v>0.75949999999999995</v>
      </c>
      <c r="F21" s="74" t="s">
        <v>51</v>
      </c>
      <c r="G21" s="63">
        <v>145</v>
      </c>
      <c r="H21" s="41">
        <v>155</v>
      </c>
      <c r="I21" s="64">
        <v>157.5</v>
      </c>
      <c r="J21" s="68"/>
      <c r="K21" s="58">
        <v>157.5</v>
      </c>
      <c r="L21" s="48">
        <f>K21*E21</f>
        <v>119.62124999999999</v>
      </c>
      <c r="M21" s="55" t="s">
        <v>172</v>
      </c>
    </row>
    <row r="22" spans="1:13">
      <c r="A22" s="81" t="s">
        <v>29</v>
      </c>
      <c r="B22" s="24" t="s">
        <v>96</v>
      </c>
      <c r="C22" s="24" t="s">
        <v>98</v>
      </c>
      <c r="D22" s="32">
        <v>74.599999999999994</v>
      </c>
      <c r="E22" s="153">
        <v>0.71519999999999995</v>
      </c>
      <c r="F22" s="5" t="s">
        <v>51</v>
      </c>
      <c r="G22" s="88">
        <v>85</v>
      </c>
      <c r="H22" s="21">
        <v>92.5</v>
      </c>
      <c r="I22" s="94">
        <v>100</v>
      </c>
      <c r="J22" s="86"/>
      <c r="K22" s="12">
        <v>100</v>
      </c>
      <c r="L22" s="50">
        <f t="shared" ref="L22:L23" si="2">K22*E22</f>
        <v>71.52</v>
      </c>
      <c r="M22" s="82" t="s">
        <v>172</v>
      </c>
    </row>
    <row r="23" spans="1:13">
      <c r="A23" s="77" t="s">
        <v>30</v>
      </c>
      <c r="B23" s="25" t="s">
        <v>55</v>
      </c>
      <c r="C23" s="25" t="s">
        <v>60</v>
      </c>
      <c r="D23" s="33">
        <v>74.099999999999994</v>
      </c>
      <c r="E23" s="141">
        <v>0.71860000000000002</v>
      </c>
      <c r="F23" s="78" t="s">
        <v>50</v>
      </c>
      <c r="G23" s="65">
        <v>170</v>
      </c>
      <c r="H23" s="44">
        <v>180</v>
      </c>
      <c r="I23" s="66">
        <v>190</v>
      </c>
      <c r="J23" s="69"/>
      <c r="K23" s="61">
        <v>190</v>
      </c>
      <c r="L23" s="49">
        <f t="shared" si="2"/>
        <v>136.53399999999999</v>
      </c>
      <c r="M23" s="56" t="s">
        <v>174</v>
      </c>
    </row>
    <row r="25" spans="1:13" ht="16">
      <c r="A25" s="161" t="s">
        <v>15</v>
      </c>
      <c r="B25" s="161"/>
      <c r="C25" s="162"/>
      <c r="D25" s="162"/>
      <c r="E25" s="162"/>
      <c r="F25" s="162"/>
      <c r="G25" s="162"/>
      <c r="H25" s="162"/>
      <c r="I25" s="162"/>
      <c r="J25" s="162"/>
    </row>
    <row r="26" spans="1:13">
      <c r="A26" s="73" t="s">
        <v>30</v>
      </c>
      <c r="B26" s="23" t="s">
        <v>35</v>
      </c>
      <c r="C26" s="23" t="s">
        <v>46</v>
      </c>
      <c r="D26" s="31">
        <v>81.8</v>
      </c>
      <c r="E26" s="76">
        <v>0.6734</v>
      </c>
      <c r="F26" s="18" t="s">
        <v>51</v>
      </c>
      <c r="G26" s="57">
        <v>137.5</v>
      </c>
      <c r="H26" s="63">
        <v>145</v>
      </c>
      <c r="I26" s="41">
        <v>150</v>
      </c>
      <c r="J26" s="68"/>
      <c r="K26" s="68">
        <v>150</v>
      </c>
      <c r="L26" s="59">
        <f>K26*E26</f>
        <v>101.01</v>
      </c>
      <c r="M26" s="55" t="s">
        <v>172</v>
      </c>
    </row>
    <row r="27" spans="1:13">
      <c r="A27" s="81" t="s">
        <v>30</v>
      </c>
      <c r="B27" s="24" t="s">
        <v>167</v>
      </c>
      <c r="C27" s="24" t="s">
        <v>120</v>
      </c>
      <c r="D27" s="32">
        <v>78.599999999999994</v>
      </c>
      <c r="E27" s="35">
        <v>0.6905</v>
      </c>
      <c r="F27" s="20" t="s">
        <v>51</v>
      </c>
      <c r="G27" s="51">
        <v>180</v>
      </c>
      <c r="H27" s="85">
        <v>190</v>
      </c>
      <c r="I27" s="21">
        <v>200</v>
      </c>
      <c r="J27" s="86"/>
      <c r="K27" s="86">
        <v>200</v>
      </c>
      <c r="L27" s="87">
        <f>K27*E27*1.078</f>
        <v>148.87180000000001</v>
      </c>
      <c r="M27" s="82" t="s">
        <v>174</v>
      </c>
    </row>
    <row r="28" spans="1:13">
      <c r="A28" s="77" t="s">
        <v>29</v>
      </c>
      <c r="B28" s="25" t="s">
        <v>107</v>
      </c>
      <c r="C28" s="25" t="s">
        <v>108</v>
      </c>
      <c r="D28" s="33">
        <v>78</v>
      </c>
      <c r="E28" s="80">
        <v>0.69389999999999996</v>
      </c>
      <c r="F28" s="19" t="s">
        <v>50</v>
      </c>
      <c r="G28" s="60">
        <v>170</v>
      </c>
      <c r="H28" s="65">
        <v>180</v>
      </c>
      <c r="I28" s="45">
        <v>190</v>
      </c>
      <c r="J28" s="69"/>
      <c r="K28" s="69">
        <v>180</v>
      </c>
      <c r="L28" s="62">
        <f>K28*E28</f>
        <v>124.90199999999999</v>
      </c>
      <c r="M28" s="56" t="s">
        <v>174</v>
      </c>
    </row>
    <row r="30" spans="1:13" ht="16">
      <c r="A30" s="161" t="s">
        <v>16</v>
      </c>
      <c r="B30" s="161"/>
      <c r="C30" s="162"/>
      <c r="D30" s="162"/>
      <c r="E30" s="162"/>
      <c r="F30" s="162"/>
      <c r="G30" s="162"/>
      <c r="H30" s="162"/>
      <c r="I30" s="162"/>
      <c r="J30" s="162"/>
    </row>
    <row r="31" spans="1:13">
      <c r="A31" s="4" t="s">
        <v>30</v>
      </c>
      <c r="B31" s="143" t="s">
        <v>122</v>
      </c>
      <c r="C31" s="143" t="s">
        <v>124</v>
      </c>
      <c r="D31" s="30">
        <v>88.2</v>
      </c>
      <c r="E31" s="144">
        <v>0.64510000000000001</v>
      </c>
      <c r="F31" s="7" t="s">
        <v>50</v>
      </c>
      <c r="G31" s="149">
        <v>200</v>
      </c>
      <c r="H31" s="39">
        <v>200</v>
      </c>
      <c r="I31" s="145">
        <v>207.5</v>
      </c>
      <c r="J31" s="15"/>
      <c r="K31" s="15">
        <v>207.5</v>
      </c>
      <c r="L31" s="47">
        <f>K31*E31*1.005</f>
        <v>134.52754124999998</v>
      </c>
      <c r="M31" s="7" t="s">
        <v>175</v>
      </c>
    </row>
    <row r="33" spans="1:13" ht="16">
      <c r="A33" s="161" t="s">
        <v>11</v>
      </c>
      <c r="B33" s="161"/>
      <c r="C33" s="162"/>
      <c r="D33" s="162"/>
      <c r="E33" s="162"/>
      <c r="F33" s="162"/>
      <c r="G33" s="162"/>
      <c r="H33" s="162"/>
      <c r="I33" s="162"/>
      <c r="J33" s="162"/>
    </row>
    <row r="34" spans="1:13">
      <c r="A34" s="73" t="s">
        <v>30</v>
      </c>
      <c r="B34" s="23" t="s">
        <v>166</v>
      </c>
      <c r="C34" s="18" t="s">
        <v>168</v>
      </c>
      <c r="D34" s="75">
        <v>98</v>
      </c>
      <c r="E34" s="53">
        <v>0.61360000000000003</v>
      </c>
      <c r="F34" s="18" t="s">
        <v>76</v>
      </c>
      <c r="G34" s="57">
        <v>140</v>
      </c>
      <c r="H34" s="63">
        <v>155</v>
      </c>
      <c r="I34" s="41">
        <v>170</v>
      </c>
      <c r="J34" s="68"/>
      <c r="K34" s="68">
        <v>170</v>
      </c>
      <c r="L34" s="59">
        <f>K34*E34</f>
        <v>104.31200000000001</v>
      </c>
      <c r="M34" s="55" t="s">
        <v>176</v>
      </c>
    </row>
    <row r="35" spans="1:13">
      <c r="A35" s="81" t="s">
        <v>30</v>
      </c>
      <c r="B35" s="24" t="s">
        <v>37</v>
      </c>
      <c r="C35" s="139" t="s">
        <v>48</v>
      </c>
      <c r="D35" s="110">
        <v>95.9</v>
      </c>
      <c r="E35" s="132">
        <v>0.61939999999999995</v>
      </c>
      <c r="F35" s="139" t="s">
        <v>51</v>
      </c>
      <c r="G35" s="51">
        <v>220</v>
      </c>
      <c r="H35" s="88">
        <v>230</v>
      </c>
      <c r="I35" s="21">
        <v>237.5</v>
      </c>
      <c r="J35" s="86"/>
      <c r="K35" s="86">
        <v>237.5</v>
      </c>
      <c r="L35" s="87">
        <f>K35*E35*1.028</f>
        <v>151.22650999999999</v>
      </c>
      <c r="M35" s="82" t="s">
        <v>175</v>
      </c>
    </row>
    <row r="36" spans="1:13">
      <c r="A36" s="77" t="s">
        <v>29</v>
      </c>
      <c r="B36" s="25" t="s">
        <v>121</v>
      </c>
      <c r="C36" s="19" t="s">
        <v>126</v>
      </c>
      <c r="D36" s="79">
        <v>97.5</v>
      </c>
      <c r="E36" s="54">
        <v>0.61499999999999999</v>
      </c>
      <c r="F36" s="19" t="s">
        <v>51</v>
      </c>
      <c r="G36" s="60">
        <v>195</v>
      </c>
      <c r="H36" s="65">
        <v>205</v>
      </c>
      <c r="I36" s="45">
        <v>210</v>
      </c>
      <c r="J36" s="69"/>
      <c r="K36" s="69">
        <v>205</v>
      </c>
      <c r="L36" s="62">
        <f>K36*E36*1.014</f>
        <v>127.84005000000001</v>
      </c>
      <c r="M36" s="56" t="s">
        <v>175</v>
      </c>
    </row>
  </sheetData>
  <mergeCells count="18">
    <mergeCell ref="K3:K4"/>
    <mergeCell ref="L3:L4"/>
    <mergeCell ref="M3:M4"/>
    <mergeCell ref="A1:M2"/>
    <mergeCell ref="A3:A4"/>
    <mergeCell ref="C3:C4"/>
    <mergeCell ref="D3:D4"/>
    <mergeCell ref="E3:E4"/>
    <mergeCell ref="F3:F4"/>
    <mergeCell ref="G3:J3"/>
    <mergeCell ref="A30:J30"/>
    <mergeCell ref="A33:J33"/>
    <mergeCell ref="B3:B4"/>
    <mergeCell ref="A9:J9"/>
    <mergeCell ref="A5:J5"/>
    <mergeCell ref="A14:J14"/>
    <mergeCell ref="A25:J25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IPL ПЛ без экипировки</vt:lpstr>
      <vt:lpstr>IPL Двоеборье без экип</vt:lpstr>
      <vt:lpstr>IPL Жим без экипировки</vt:lpstr>
      <vt:lpstr>СПР Жим СФО</vt:lpstr>
      <vt:lpstr>IPL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2023-03-20T16:10:29Z</dcterms:modified>
</cp:coreProperties>
</file>