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2/Декабрь/"/>
    </mc:Choice>
  </mc:AlternateContent>
  <xr:revisionPtr revIDLastSave="0" documentId="13_ncr:1_{4E2A708D-943F-494F-BDB0-838A110466A9}" xr6:coauthVersionLast="45" xr6:coauthVersionMax="47" xr10:uidLastSave="{00000000-0000-0000-0000-000000000000}"/>
  <bookViews>
    <workbookView xWindow="360" yWindow="460" windowWidth="28440" windowHeight="16080" tabRatio="954" activeTab="2" xr2:uid="{00000000-000D-0000-FFFF-FFFF00000000}"/>
  </bookViews>
  <sheets>
    <sheet name="IPL ПЛ без экипировки" sheetId="7" r:id="rId1"/>
    <sheet name="IPL Двоеборье без экип" sheetId="64" r:id="rId2"/>
    <sheet name="IPL Жим без экипировки" sheetId="66" r:id="rId3"/>
    <sheet name="СПР Жим СФО" sheetId="63" r:id="rId4"/>
    <sheet name="IPL Тяга без экип" sheetId="65" r:id="rId5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52" i="66" l="1"/>
  <c r="L49" i="66"/>
  <c r="L48" i="66"/>
  <c r="L46" i="66"/>
  <c r="L47" i="66"/>
  <c r="L45" i="66"/>
  <c r="P31" i="64"/>
  <c r="T45" i="7"/>
  <c r="L42" i="66"/>
  <c r="L41" i="66"/>
  <c r="L40" i="66"/>
  <c r="L37" i="66"/>
  <c r="L36" i="66"/>
  <c r="L35" i="66"/>
  <c r="L31" i="66"/>
  <c r="L30" i="66"/>
  <c r="L32" i="66"/>
  <c r="L26" i="66"/>
  <c r="L27" i="66"/>
  <c r="L23" i="66"/>
  <c r="L22" i="66"/>
  <c r="L19" i="66"/>
  <c r="L14" i="66"/>
  <c r="L10" i="66"/>
  <c r="L11" i="66"/>
  <c r="L9" i="66"/>
  <c r="L40" i="65"/>
  <c r="L37" i="65"/>
  <c r="L34" i="65"/>
  <c r="L33" i="65"/>
  <c r="L32" i="65"/>
  <c r="L29" i="65"/>
  <c r="L28" i="65"/>
  <c r="L25" i="65"/>
  <c r="L21" i="65"/>
  <c r="L24" i="65"/>
  <c r="L18" i="65"/>
  <c r="L17" i="65"/>
  <c r="L12" i="65"/>
  <c r="L13" i="65"/>
  <c r="L11" i="65"/>
  <c r="L14" i="65"/>
  <c r="L7" i="65"/>
  <c r="L8" i="65"/>
  <c r="L6" i="65"/>
  <c r="P28" i="64"/>
  <c r="P25" i="64"/>
  <c r="P24" i="64"/>
  <c r="P21" i="64"/>
  <c r="P6" i="64"/>
  <c r="P18" i="64"/>
  <c r="P17" i="64"/>
  <c r="P14" i="64"/>
  <c r="P13" i="64"/>
  <c r="P9" i="64"/>
  <c r="P10" i="64"/>
  <c r="S13" i="7"/>
  <c r="S14" i="7"/>
  <c r="S12" i="7"/>
  <c r="E42" i="7"/>
  <c r="E38" i="7"/>
  <c r="E37" i="7"/>
  <c r="E34" i="7" l="1"/>
  <c r="E33" i="7"/>
  <c r="E30" i="7"/>
  <c r="E25" i="7"/>
  <c r="E26" i="7"/>
  <c r="E27" i="7"/>
  <c r="E24" i="7"/>
  <c r="E18" i="7" l="1"/>
  <c r="E19" i="7"/>
  <c r="E20" i="7"/>
  <c r="E17" i="7"/>
  <c r="E14" i="7" l="1"/>
  <c r="E13" i="7"/>
  <c r="E12" i="7"/>
  <c r="E9" i="7"/>
  <c r="E6" i="7"/>
  <c r="L9" i="63"/>
  <c r="L6" i="63"/>
  <c r="L15" i="66" l="1"/>
  <c r="L16" i="66"/>
</calcChain>
</file>

<file path=xl/sharedStrings.xml><?xml version="1.0" encoding="utf-8"?>
<sst xmlns="http://schemas.openxmlformats.org/spreadsheetml/2006/main" count="518" uniqueCount="152">
  <si>
    <t>ФИО</t>
  </si>
  <si>
    <t>Сумма</t>
  </si>
  <si>
    <t>Очки</t>
  </si>
  <si>
    <t>Рек</t>
  </si>
  <si>
    <t>Город/Область</t>
  </si>
  <si>
    <t>Собственный 
вес</t>
  </si>
  <si>
    <t>Wilks</t>
  </si>
  <si>
    <t>Приседание</t>
  </si>
  <si>
    <t>Жим лёжа</t>
  </si>
  <si>
    <t>Становая тяга</t>
  </si>
  <si>
    <t>ВЕСОВАЯ КАТЕГОРИЯ   82.5</t>
  </si>
  <si>
    <t>ВЕСОВАЯ КАТЕГОРИЯ   125</t>
  </si>
  <si>
    <t>1</t>
  </si>
  <si>
    <t>ВЕСОВАЯ КАТЕГОРИЯ   67.5</t>
  </si>
  <si>
    <t>ВЕСОВАЯ КАТЕГОРИЯ   75</t>
  </si>
  <si>
    <t>ВЕСОВАЯ КАТЕГОРИЯ   90</t>
  </si>
  <si>
    <t>ВЕСОВАЯ КАТЕГОРИЯ   100</t>
  </si>
  <si>
    <t>ВЕСОВАЯ КАТЕГОРИЯ   110</t>
  </si>
  <si>
    <t>2</t>
  </si>
  <si>
    <t>3</t>
  </si>
  <si>
    <t>4</t>
  </si>
  <si>
    <t>ВЕСОВАЯ КАТЕГОРИЯ   56</t>
  </si>
  <si>
    <t>62,5</t>
  </si>
  <si>
    <t>ВЕСОВАЯ КАТЕГОРИЯ   60</t>
  </si>
  <si>
    <t>Результат</t>
  </si>
  <si>
    <t>Gloss</t>
  </si>
  <si>
    <t>35,0</t>
  </si>
  <si>
    <t xml:space="preserve">Великий Устюг/Вологодская область </t>
  </si>
  <si>
    <t>Шарыпов Александр</t>
  </si>
  <si>
    <t>Шарыпов Николай</t>
  </si>
  <si>
    <t>Открытая (11.01.1987)/35</t>
  </si>
  <si>
    <t>Открытый Чемпионат и Первенство города Котласа
IPL Пауэрлифтинг без экипировки
Котлас/Архангельская область, 17 декабря 2022 года</t>
  </si>
  <si>
    <t>Открытый Чемпионат и Первенство города Котласа
IPL Силовое двоеборье без экипировки
Котлас/Архангельская область, 17 декабря 2022 года</t>
  </si>
  <si>
    <t>Открытый Чемпионат и Первенство города Котласа
IPL Жим лежа без экипировки
Котлас/Архангельская область, 17 декабря 2022 года</t>
  </si>
  <si>
    <t>Открытый Чемпионат и Первенство города Котласа
СПР Жим лежа среди спортсменов с физическими особенностями
Котлас/Архангельская область, 17 декабря 2022 года</t>
  </si>
  <si>
    <t>Открытый Чемпионат и Первенство города Котласа
IPL Становая тяга без экипировки
Котлас/Архангельская область, 17 декабря 2022 года</t>
  </si>
  <si>
    <t>Пахнева Людмила</t>
  </si>
  <si>
    <t>Белозерова Маргарита</t>
  </si>
  <si>
    <t>Открытая (27.08.1983)/39</t>
  </si>
  <si>
    <t>Девушки 15-19 (23.03.2004)/18</t>
  </si>
  <si>
    <t>Великий Устюг/Вологодская область</t>
  </si>
  <si>
    <t>Котлас/Архангельская область</t>
  </si>
  <si>
    <t>Большаков Александр</t>
  </si>
  <si>
    <t>Малых Никита</t>
  </si>
  <si>
    <t>Зиновьев Владислав</t>
  </si>
  <si>
    <t>Вельск/Архангельская область</t>
  </si>
  <si>
    <t>Кузин Андрей</t>
  </si>
  <si>
    <t>Брюховецкий Тимофей</t>
  </si>
  <si>
    <t>Жигалов Максим</t>
  </si>
  <si>
    <t>Сокольников Максим</t>
  </si>
  <si>
    <t>Двойников Олег</t>
  </si>
  <si>
    <t>Мастера 60-64 (08.10.1960)/62</t>
  </si>
  <si>
    <t>Борзенков Даниил</t>
  </si>
  <si>
    <t>Кубасов Тимур</t>
  </si>
  <si>
    <t>Горбунов Кирилл</t>
  </si>
  <si>
    <t>Щепелин Евгений</t>
  </si>
  <si>
    <t>Терентьев Руслан</t>
  </si>
  <si>
    <t>Юноши 15-19 (11.09.2006)/16</t>
  </si>
  <si>
    <t>Открытая (28.01.2003)/19</t>
  </si>
  <si>
    <t>Терзиманов Денис</t>
  </si>
  <si>
    <t>Коломинов Максим</t>
  </si>
  <si>
    <t>Лазарев Константин</t>
  </si>
  <si>
    <t>Лыков Александр</t>
  </si>
  <si>
    <t>Открытая (12.09.1979)/43</t>
  </si>
  <si>
    <t>Юноши 15-19 (17.08.2005)/17</t>
  </si>
  <si>
    <t>Юноши 15-19 (05.11.2006)/16</t>
  </si>
  <si>
    <t>Юноши 15-19 (05.03.2009)/13</t>
  </si>
  <si>
    <t>Юноши 15-19 (04.01.2004)/18</t>
  </si>
  <si>
    <t>Юноши 15-19 (27.10.2006)/16</t>
  </si>
  <si>
    <t>Юноши 15-19 (01.02.2009)/13</t>
  </si>
  <si>
    <t>Юноши 15-19 (07.08.2010)/12</t>
  </si>
  <si>
    <t>Юноши 15-19 (22.07.2004)/18</t>
  </si>
  <si>
    <t>Юноши 15-19 (15.01.2004)/18</t>
  </si>
  <si>
    <t>Юноши 15-19 (06.09.2005)/17</t>
  </si>
  <si>
    <t>Юноши 15-19 (04.06.2006)/16</t>
  </si>
  <si>
    <t>Юноши 15-19 (29.04.2006)/16</t>
  </si>
  <si>
    <t>Юноши 15-19 (09.11.2004)/18</t>
  </si>
  <si>
    <t>Мастера 40-44 (12.09.1979)/43</t>
  </si>
  <si>
    <t>Павлов Дмитрий</t>
  </si>
  <si>
    <t>Открытая (11.06.1996)/26</t>
  </si>
  <si>
    <t>Сыктывкар/Республика Коми</t>
  </si>
  <si>
    <t>Никитчук Сергей</t>
  </si>
  <si>
    <t>Открытая (18.11.1979)/43</t>
  </si>
  <si>
    <t>ВЕСОВАЯ КАТЕГОРИЯ   52</t>
  </si>
  <si>
    <t>Шелыгин Егор</t>
  </si>
  <si>
    <t>Юноши 15-19 (12.03.2010)/12</t>
  </si>
  <si>
    <t>Открытая (22.07.1990)/32</t>
  </si>
  <si>
    <t>Открытая (08.05.1989)/33</t>
  </si>
  <si>
    <t>Коробов Дмитрий</t>
  </si>
  <si>
    <t>Пешков Игорь</t>
  </si>
  <si>
    <t>Борзоногов Илья</t>
  </si>
  <si>
    <t>Открытая (10.04.2003)/19</t>
  </si>
  <si>
    <t>Наливайко Алексей</t>
  </si>
  <si>
    <t>Мастера 45-49 (24.10.1976)/46</t>
  </si>
  <si>
    <t>Серенок Игорь</t>
  </si>
  <si>
    <t>Юноши 15-19 (06.08.2008)/14</t>
  </si>
  <si>
    <t>Шевелев Антон</t>
  </si>
  <si>
    <t>Юноши 15-19 (22.10.2008)/13</t>
  </si>
  <si>
    <t>Дурягин Кирилл</t>
  </si>
  <si>
    <t>Завадский Сергей</t>
  </si>
  <si>
    <t>Юноши 15-19 (13.08.2005)/17</t>
  </si>
  <si>
    <t>Юноши 15-19 (20.01.2007)/15</t>
  </si>
  <si>
    <t>Шиловский Артур</t>
  </si>
  <si>
    <t>Юноши 15-19 (24.08.2005)/17</t>
  </si>
  <si>
    <t>Княжев Денис</t>
  </si>
  <si>
    <t>Мастера 45-49 (02.06.1976)/46</t>
  </si>
  <si>
    <t>Налётов Дмитрий</t>
  </si>
  <si>
    <t>Мастера 40-44 (19.02.1982)/40</t>
  </si>
  <si>
    <t>Конев Илья</t>
  </si>
  <si>
    <t>Открытая (15.08.2002)/20</t>
  </si>
  <si>
    <t>Шевелев Кирил</t>
  </si>
  <si>
    <t>Юноши 15-19 (30.08.2012)/10</t>
  </si>
  <si>
    <t>Вяткин Кирилл</t>
  </si>
  <si>
    <t>Юноши 15-19 (01.01.2004)/18</t>
  </si>
  <si>
    <t>Казаков Даниил</t>
  </si>
  <si>
    <t>Открытая (04.08.1990)/32</t>
  </si>
  <si>
    <t>Капустин Тимофей</t>
  </si>
  <si>
    <t>Юноши 15-19 (14.12.2007)/15</t>
  </si>
  <si>
    <t>Белоруков Сергей</t>
  </si>
  <si>
    <t>Шитов Вадим</t>
  </si>
  <si>
    <t>Открытая (01.01.1977)/45</t>
  </si>
  <si>
    <t>Мастера 40-44 (14.11.1980)/42</t>
  </si>
  <si>
    <t>Труняков Виталий</t>
  </si>
  <si>
    <t>Шевелев Андрей</t>
  </si>
  <si>
    <t>Власов Алексей</t>
  </si>
  <si>
    <t>Юноши 15-19 (04.01.2005)/17</t>
  </si>
  <si>
    <t>Мастера 40-44 (05.04.1978)/44</t>
  </si>
  <si>
    <t>Мастера 45-49 (08.07.1977)/45</t>
  </si>
  <si>
    <t>Нелаев Сергей</t>
  </si>
  <si>
    <t>Мастера 40-44 (01.03.1982)/40</t>
  </si>
  <si>
    <t>Бреховских Игорь</t>
  </si>
  <si>
    <t>Мастера 65-69 (20.05.1954)/68</t>
  </si>
  <si>
    <t>Максимов Алексей</t>
  </si>
  <si>
    <t>Калининский Илья</t>
  </si>
  <si>
    <t>Суров Эдуард</t>
  </si>
  <si>
    <t>Гундоров Павел</t>
  </si>
  <si>
    <t>Евстифее Андрей</t>
  </si>
  <si>
    <t>Открытая (12.08.1988)/34</t>
  </si>
  <si>
    <t>Открытая (11.04.1989)/33</t>
  </si>
  <si>
    <t>Мастера 50-54 (17.04.1970)/52</t>
  </si>
  <si>
    <t>Мастера 45-49 (30.09.1976)/46</t>
  </si>
  <si>
    <t>Мастера 45-49 (02.08.1977)/45</t>
  </si>
  <si>
    <t>№</t>
  </si>
  <si>
    <t>O</t>
  </si>
  <si>
    <t>T</t>
  </si>
  <si>
    <t>M5</t>
  </si>
  <si>
    <t>M1</t>
  </si>
  <si>
    <t xml:space="preserve">
Дата рождения/Возраст</t>
  </si>
  <si>
    <t>Возрастная группа</t>
  </si>
  <si>
    <t>M2</t>
  </si>
  <si>
    <t>M6</t>
  </si>
  <si>
    <t>M3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</si>
</sst>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7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i/>
      <sz val="12"/>
      <name val="Arial Cyr"/>
      <charset val="204"/>
    </font>
    <font>
      <b/>
      <strike/>
      <sz val="10"/>
      <color theme="5"/>
      <name val="Arial Cyr"/>
      <charset val="204"/>
    </font>
    <font>
      <sz val="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0" fillId="0" borderId="10" xfId="0" applyNumberFormat="1" applyFont="1" applyFill="1" applyBorder="1" applyAlignment="1">
      <alignment horizontal="center" vertical="center"/>
    </xf>
    <xf numFmtId="165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center" vertical="center"/>
    </xf>
    <xf numFmtId="49" fontId="1" fillId="0" borderId="10" xfId="0" applyNumberFormat="1" applyFont="1" applyFill="1" applyBorder="1" applyAlignment="1">
      <alignment horizontal="center" vertical="center"/>
    </xf>
    <xf numFmtId="49" fontId="0" fillId="0" borderId="15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49" fontId="0" fillId="0" borderId="16" xfId="0" applyNumberFormat="1" applyFont="1" applyFill="1" applyBorder="1" applyAlignment="1">
      <alignment horizontal="center" vertical="center"/>
    </xf>
    <xf numFmtId="49" fontId="1" fillId="0" borderId="15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1" fillId="0" borderId="16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1" fillId="0" borderId="10" xfId="0" applyNumberFormat="1" applyFont="1" applyFill="1" applyBorder="1" applyAlignment="1">
      <alignment horizontal="center" vertical="center"/>
    </xf>
    <xf numFmtId="164" fontId="1" fillId="0" borderId="15" xfId="0" applyNumberFormat="1" applyFont="1" applyFill="1" applyBorder="1" applyAlignment="1">
      <alignment horizontal="center" vertical="center"/>
    </xf>
    <xf numFmtId="164" fontId="1" fillId="0" borderId="16" xfId="0" applyNumberFormat="1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center" vertical="center"/>
    </xf>
    <xf numFmtId="49" fontId="0" fillId="0" borderId="17" xfId="0" applyNumberFormat="1" applyFont="1" applyFill="1" applyBorder="1" applyAlignment="1">
      <alignment horizontal="center" vertical="center"/>
    </xf>
    <xf numFmtId="49" fontId="0" fillId="0" borderId="22" xfId="0" applyNumberFormat="1" applyFont="1" applyFill="1" applyBorder="1" applyAlignment="1">
      <alignment horizontal="center" vertical="center"/>
    </xf>
    <xf numFmtId="49" fontId="0" fillId="0" borderId="19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2" fontId="0" fillId="0" borderId="10" xfId="0" applyNumberFormat="1" applyFont="1" applyFill="1" applyBorder="1" applyAlignment="1">
      <alignment horizontal="center" vertical="center"/>
    </xf>
    <xf numFmtId="2" fontId="0" fillId="0" borderId="0" xfId="0" applyNumberFormat="1" applyFont="1" applyFill="1" applyBorder="1" applyAlignment="1">
      <alignment horizontal="center" vertical="center"/>
    </xf>
    <xf numFmtId="165" fontId="1" fillId="0" borderId="10" xfId="0" applyNumberFormat="1" applyFont="1" applyFill="1" applyBorder="1" applyAlignment="1">
      <alignment horizontal="center" vertical="center"/>
    </xf>
    <xf numFmtId="165" fontId="0" fillId="0" borderId="10" xfId="0" applyNumberFormat="1" applyFont="1" applyFill="1" applyBorder="1" applyAlignment="1">
      <alignment horizontal="center" vertical="center"/>
    </xf>
    <xf numFmtId="165" fontId="0" fillId="0" borderId="0" xfId="0" applyNumberFormat="1" applyFont="1" applyFill="1" applyBorder="1" applyAlignment="1">
      <alignment horizontal="center" vertical="center"/>
    </xf>
    <xf numFmtId="2" fontId="0" fillId="0" borderId="15" xfId="0" applyNumberFormat="1" applyFont="1" applyFill="1" applyBorder="1" applyAlignment="1">
      <alignment horizontal="center" vertical="center"/>
    </xf>
    <xf numFmtId="2" fontId="0" fillId="0" borderId="16" xfId="0" applyNumberFormat="1" applyFont="1" applyFill="1" applyBorder="1" applyAlignment="1">
      <alignment horizontal="center" vertical="center"/>
    </xf>
    <xf numFmtId="2" fontId="0" fillId="0" borderId="8" xfId="0" applyNumberFormat="1" applyFont="1" applyFill="1" applyBorder="1" applyAlignment="1">
      <alignment horizontal="center" vertical="center"/>
    </xf>
    <xf numFmtId="164" fontId="1" fillId="2" borderId="10" xfId="0" applyNumberFormat="1" applyFont="1" applyFill="1" applyBorder="1" applyAlignment="1">
      <alignment horizontal="center" vertical="center"/>
    </xf>
    <xf numFmtId="164" fontId="5" fillId="0" borderId="10" xfId="0" applyNumberFormat="1" applyFont="1" applyFill="1" applyBorder="1" applyAlignment="1">
      <alignment horizontal="center" vertical="center"/>
    </xf>
    <xf numFmtId="164" fontId="5" fillId="0" borderId="15" xfId="0" applyNumberFormat="1" applyFont="1" applyFill="1" applyBorder="1" applyAlignment="1">
      <alignment horizontal="center" vertical="center"/>
    </xf>
    <xf numFmtId="164" fontId="1" fillId="2" borderId="15" xfId="0" applyNumberFormat="1" applyFont="1" applyFill="1" applyBorder="1" applyAlignment="1">
      <alignment horizontal="center" vertical="center"/>
    </xf>
    <xf numFmtId="164" fontId="1" fillId="2" borderId="16" xfId="0" applyNumberFormat="1" applyFont="1" applyFill="1" applyBorder="1" applyAlignment="1">
      <alignment horizontal="center" vertical="center"/>
    </xf>
    <xf numFmtId="164" fontId="5" fillId="0" borderId="16" xfId="0" applyNumberFormat="1" applyFont="1" applyFill="1" applyBorder="1" applyAlignment="1">
      <alignment horizontal="center" vertical="center"/>
    </xf>
    <xf numFmtId="164" fontId="1" fillId="2" borderId="8" xfId="0" applyNumberFormat="1" applyFont="1" applyFill="1" applyBorder="1" applyAlignment="1">
      <alignment horizontal="center" vertical="center"/>
    </xf>
    <xf numFmtId="164" fontId="5" fillId="0" borderId="8" xfId="0" applyNumberFormat="1" applyFont="1" applyFill="1" applyBorder="1" applyAlignment="1">
      <alignment horizontal="center" vertical="center"/>
    </xf>
    <xf numFmtId="165" fontId="1" fillId="0" borderId="15" xfId="0" applyNumberFormat="1" applyFont="1" applyFill="1" applyBorder="1" applyAlignment="1">
      <alignment horizontal="center" vertical="center"/>
    </xf>
    <xf numFmtId="165" fontId="1" fillId="0" borderId="16" xfId="0" applyNumberFormat="1" applyFont="1" applyFill="1" applyBorder="1" applyAlignment="1">
      <alignment horizontal="center" vertical="center"/>
    </xf>
    <xf numFmtId="165" fontId="1" fillId="0" borderId="8" xfId="0" applyNumberFormat="1" applyFont="1" applyFill="1" applyBorder="1" applyAlignment="1">
      <alignment horizontal="center" vertical="center"/>
    </xf>
    <xf numFmtId="165" fontId="0" fillId="0" borderId="15" xfId="0" applyNumberFormat="1" applyFont="1" applyFill="1" applyBorder="1" applyAlignment="1">
      <alignment horizontal="center" vertical="center"/>
    </xf>
    <xf numFmtId="165" fontId="0" fillId="0" borderId="16" xfId="0" applyNumberFormat="1" applyFont="1" applyFill="1" applyBorder="1" applyAlignment="1">
      <alignment horizontal="center" vertical="center"/>
    </xf>
    <xf numFmtId="165" fontId="0" fillId="0" borderId="8" xfId="0" applyNumberFormat="1" applyFont="1" applyFill="1" applyBorder="1" applyAlignment="1">
      <alignment horizontal="center" vertical="center"/>
    </xf>
    <xf numFmtId="165" fontId="0" fillId="0" borderId="17" xfId="0" applyNumberFormat="1" applyFont="1" applyFill="1" applyBorder="1" applyAlignment="1">
      <alignment horizontal="center" vertical="center"/>
    </xf>
    <xf numFmtId="165" fontId="0" fillId="0" borderId="19" xfId="0" applyNumberFormat="1" applyFont="1" applyFill="1" applyBorder="1" applyAlignment="1">
      <alignment horizontal="center" vertical="center"/>
    </xf>
    <xf numFmtId="164" fontId="1" fillId="2" borderId="18" xfId="0" applyNumberFormat="1" applyFont="1" applyFill="1" applyBorder="1" applyAlignment="1">
      <alignment horizontal="center" vertical="center"/>
    </xf>
    <xf numFmtId="164" fontId="1" fillId="2" borderId="21" xfId="0" applyNumberFormat="1" applyFont="1" applyFill="1" applyBorder="1" applyAlignment="1">
      <alignment horizontal="center" vertical="center"/>
    </xf>
    <xf numFmtId="164" fontId="1" fillId="2" borderId="20" xfId="0" applyNumberFormat="1" applyFont="1" applyFill="1" applyBorder="1" applyAlignment="1">
      <alignment horizontal="center" vertical="center"/>
    </xf>
    <xf numFmtId="2" fontId="0" fillId="0" borderId="17" xfId="0" applyNumberFormat="1" applyFont="1" applyFill="1" applyBorder="1" applyAlignment="1">
      <alignment horizontal="center" vertical="center"/>
    </xf>
    <xf numFmtId="2" fontId="0" fillId="0" borderId="22" xfId="0" applyNumberFormat="1" applyFont="1" applyFill="1" applyBorder="1" applyAlignment="1">
      <alignment horizontal="center" vertical="center"/>
    </xf>
    <xf numFmtId="2" fontId="0" fillId="0" borderId="19" xfId="0" applyNumberFormat="1" applyFont="1" applyFill="1" applyBorder="1" applyAlignment="1">
      <alignment horizontal="center" vertical="center"/>
    </xf>
    <xf numFmtId="49" fontId="0" fillId="0" borderId="18" xfId="0" applyNumberFormat="1" applyFont="1" applyFill="1" applyBorder="1" applyAlignment="1">
      <alignment horizontal="center" vertical="center"/>
    </xf>
    <xf numFmtId="49" fontId="0" fillId="0" borderId="21" xfId="0" applyNumberFormat="1" applyFont="1" applyFill="1" applyBorder="1" applyAlignment="1">
      <alignment horizontal="center" vertical="center"/>
    </xf>
    <xf numFmtId="49" fontId="0" fillId="0" borderId="20" xfId="0" applyNumberFormat="1" applyFont="1" applyFill="1" applyBorder="1" applyAlignment="1">
      <alignment horizontal="center" vertical="center"/>
    </xf>
    <xf numFmtId="165" fontId="1" fillId="0" borderId="17" xfId="0" applyNumberFormat="1" applyFont="1" applyFill="1" applyBorder="1" applyAlignment="1">
      <alignment horizontal="center" vertical="center"/>
    </xf>
    <xf numFmtId="165" fontId="1" fillId="0" borderId="22" xfId="0" applyNumberFormat="1" applyFont="1" applyFill="1" applyBorder="1" applyAlignment="1">
      <alignment horizontal="center" vertical="center"/>
    </xf>
    <xf numFmtId="165" fontId="1" fillId="0" borderId="19" xfId="0" applyNumberFormat="1" applyFont="1" applyFill="1" applyBorder="1" applyAlignment="1">
      <alignment horizontal="center" vertical="center"/>
    </xf>
    <xf numFmtId="164" fontId="1" fillId="0" borderId="17" xfId="0" applyNumberFormat="1" applyFont="1" applyFill="1" applyBorder="1" applyAlignment="1">
      <alignment horizontal="center" vertical="center"/>
    </xf>
    <xf numFmtId="164" fontId="1" fillId="0" borderId="22" xfId="0" applyNumberFormat="1" applyFont="1" applyFill="1" applyBorder="1" applyAlignment="1">
      <alignment horizontal="center" vertical="center"/>
    </xf>
    <xf numFmtId="164" fontId="1" fillId="0" borderId="19" xfId="0" applyNumberFormat="1" applyFont="1" applyFill="1" applyBorder="1" applyAlignment="1">
      <alignment horizontal="center" vertical="center"/>
    </xf>
    <xf numFmtId="165" fontId="1" fillId="0" borderId="18" xfId="0" applyNumberFormat="1" applyFont="1" applyFill="1" applyBorder="1" applyAlignment="1">
      <alignment horizontal="center" vertical="center"/>
    </xf>
    <xf numFmtId="165" fontId="1" fillId="0" borderId="21" xfId="0" applyNumberFormat="1" applyFont="1" applyFill="1" applyBorder="1" applyAlignment="1">
      <alignment horizontal="center" vertical="center"/>
    </xf>
    <xf numFmtId="165" fontId="1" fillId="0" borderId="20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49" fontId="1" fillId="0" borderId="17" xfId="0" applyNumberFormat="1" applyFont="1" applyFill="1" applyBorder="1" applyAlignment="1">
      <alignment horizontal="center" vertical="center"/>
    </xf>
    <xf numFmtId="2" fontId="0" fillId="0" borderId="23" xfId="0" applyNumberFormat="1" applyFont="1" applyFill="1" applyBorder="1" applyAlignment="1">
      <alignment horizontal="center" vertical="center"/>
    </xf>
    <xf numFmtId="165" fontId="0" fillId="0" borderId="23" xfId="0" applyNumberFormat="1" applyFont="1" applyFill="1" applyBorder="1" applyAlignment="1">
      <alignment horizontal="center" vertical="center"/>
    </xf>
    <xf numFmtId="164" fontId="1" fillId="2" borderId="23" xfId="0" applyNumberFormat="1" applyFont="1" applyFill="1" applyBorder="1" applyAlignment="1">
      <alignment horizontal="center" vertical="center"/>
    </xf>
    <xf numFmtId="164" fontId="1" fillId="0" borderId="23" xfId="0" applyNumberFormat="1" applyFont="1" applyFill="1" applyBorder="1" applyAlignment="1">
      <alignment horizontal="center" vertical="center"/>
    </xf>
    <xf numFmtId="164" fontId="5" fillId="0" borderId="23" xfId="0" applyNumberFormat="1" applyFont="1" applyFill="1" applyBorder="1" applyAlignment="1">
      <alignment horizontal="center" vertical="center"/>
    </xf>
    <xf numFmtId="165" fontId="1" fillId="0" borderId="23" xfId="0" applyNumberFormat="1" applyFont="1" applyFill="1" applyBorder="1" applyAlignment="1">
      <alignment horizontal="center" vertical="center"/>
    </xf>
    <xf numFmtId="49" fontId="1" fillId="0" borderId="19" xfId="0" applyNumberFormat="1" applyFont="1" applyFill="1" applyBorder="1" applyAlignment="1">
      <alignment horizontal="center" vertical="center"/>
    </xf>
    <xf numFmtId="2" fontId="0" fillId="0" borderId="24" xfId="0" applyNumberFormat="1" applyFont="1" applyFill="1" applyBorder="1" applyAlignment="1">
      <alignment horizontal="center" vertical="center"/>
    </xf>
    <xf numFmtId="165" fontId="0" fillId="0" borderId="24" xfId="0" applyNumberFormat="1" applyFont="1" applyFill="1" applyBorder="1" applyAlignment="1">
      <alignment horizontal="center" vertical="center"/>
    </xf>
    <xf numFmtId="164" fontId="1" fillId="2" borderId="24" xfId="0" applyNumberFormat="1" applyFont="1" applyFill="1" applyBorder="1" applyAlignment="1">
      <alignment horizontal="center" vertical="center"/>
    </xf>
    <xf numFmtId="164" fontId="1" fillId="0" borderId="24" xfId="0" applyNumberFormat="1" applyFont="1" applyFill="1" applyBorder="1" applyAlignment="1">
      <alignment horizontal="center" vertical="center"/>
    </xf>
    <xf numFmtId="164" fontId="5" fillId="0" borderId="24" xfId="0" applyNumberFormat="1" applyFont="1" applyFill="1" applyBorder="1" applyAlignment="1">
      <alignment horizontal="center" vertical="center"/>
    </xf>
    <xf numFmtId="165" fontId="1" fillId="0" borderId="24" xfId="0" applyNumberFormat="1" applyFont="1" applyFill="1" applyBorder="1" applyAlignment="1">
      <alignment horizontal="center" vertical="center"/>
    </xf>
    <xf numFmtId="164" fontId="1" fillId="0" borderId="18" xfId="0" applyNumberFormat="1" applyFont="1" applyFill="1" applyBorder="1" applyAlignment="1">
      <alignment horizontal="center" vertical="center"/>
    </xf>
    <xf numFmtId="164" fontId="1" fillId="0" borderId="20" xfId="0" applyNumberFormat="1" applyFont="1" applyFill="1" applyBorder="1" applyAlignment="1">
      <alignment horizontal="center" vertical="center"/>
    </xf>
    <xf numFmtId="164" fontId="5" fillId="0" borderId="18" xfId="0" applyNumberFormat="1" applyFont="1" applyFill="1" applyBorder="1" applyAlignment="1">
      <alignment horizontal="center" vertical="center"/>
    </xf>
    <xf numFmtId="164" fontId="5" fillId="0" borderId="20" xfId="0" applyNumberFormat="1" applyFont="1" applyFill="1" applyBorder="1" applyAlignment="1">
      <alignment horizontal="center" vertical="center"/>
    </xf>
    <xf numFmtId="49" fontId="0" fillId="0" borderId="25" xfId="0" applyNumberFormat="1" applyFont="1" applyFill="1" applyBorder="1" applyAlignment="1">
      <alignment horizontal="center" vertical="center"/>
    </xf>
    <xf numFmtId="2" fontId="0" fillId="0" borderId="25" xfId="0" applyNumberFormat="1" applyFont="1" applyFill="1" applyBorder="1" applyAlignment="1">
      <alignment horizontal="center" vertical="center"/>
    </xf>
    <xf numFmtId="49" fontId="0" fillId="0" borderId="26" xfId="0" applyNumberFormat="1" applyFont="1" applyFill="1" applyBorder="1" applyAlignment="1">
      <alignment horizontal="center" vertical="center"/>
    </xf>
    <xf numFmtId="165" fontId="1" fillId="0" borderId="25" xfId="0" applyNumberFormat="1" applyFont="1" applyFill="1" applyBorder="1" applyAlignment="1">
      <alignment horizontal="center" vertical="center"/>
    </xf>
    <xf numFmtId="49" fontId="1" fillId="0" borderId="22" xfId="0" applyNumberFormat="1" applyFont="1" applyFill="1" applyBorder="1" applyAlignment="1">
      <alignment horizontal="center" vertical="center"/>
    </xf>
    <xf numFmtId="164" fontId="5" fillId="0" borderId="22" xfId="0" applyNumberFormat="1" applyFont="1" applyFill="1" applyBorder="1" applyAlignment="1">
      <alignment horizontal="center" vertical="center"/>
    </xf>
    <xf numFmtId="164" fontId="1" fillId="0" borderId="21" xfId="0" applyNumberFormat="1" applyFont="1" applyFill="1" applyBorder="1" applyAlignment="1">
      <alignment horizontal="center" vertical="center"/>
    </xf>
    <xf numFmtId="164" fontId="5" fillId="0" borderId="19" xfId="0" applyNumberFormat="1" applyFont="1" applyFill="1" applyBorder="1" applyAlignment="1">
      <alignment horizontal="center" vertical="center"/>
    </xf>
    <xf numFmtId="164" fontId="5" fillId="0" borderId="17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2" fillId="0" borderId="8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5" fontId="2" fillId="0" borderId="8" xfId="0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1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2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2" fontId="2" fillId="0" borderId="8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13" xfId="0" applyNumberFormat="1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49" fontId="4" fillId="0" borderId="24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63569-C498-49F0-9F88-37F951A0445B}">
  <dimension ref="A1:U45"/>
  <sheetViews>
    <sheetView workbookViewId="0">
      <selection activeCell="U5" sqref="U5"/>
    </sheetView>
  </sheetViews>
  <sheetFormatPr baseColWidth="10" defaultColWidth="9.1640625" defaultRowHeight="13"/>
  <cols>
    <col min="1" max="1" width="7.5" style="5" bestFit="1" customWidth="1"/>
    <col min="2" max="2" width="20.5" style="5" bestFit="1" customWidth="1"/>
    <col min="3" max="3" width="28.5" style="5" bestFit="1" customWidth="1"/>
    <col min="4" max="4" width="21.5" style="30" bestFit="1" customWidth="1"/>
    <col min="5" max="5" width="10.5" style="33" bestFit="1" customWidth="1"/>
    <col min="6" max="6" width="39" style="5" bestFit="1" customWidth="1"/>
    <col min="7" max="9" width="5.5" style="9" customWidth="1"/>
    <col min="10" max="10" width="4.83203125" style="9" customWidth="1"/>
    <col min="11" max="13" width="5.5" style="9" customWidth="1"/>
    <col min="14" max="14" width="4.83203125" style="9" customWidth="1"/>
    <col min="15" max="17" width="5.5" style="9" customWidth="1"/>
    <col min="18" max="18" width="4.83203125" style="9" customWidth="1"/>
    <col min="19" max="19" width="7.83203125" style="9" bestFit="1" customWidth="1"/>
    <col min="20" max="20" width="8.5" style="7" bestFit="1" customWidth="1"/>
    <col min="21" max="21" width="22.33203125" style="5" bestFit="1" customWidth="1"/>
    <col min="22" max="16384" width="9.1640625" style="3"/>
  </cols>
  <sheetData>
    <row r="1" spans="1:21" s="2" customFormat="1" ht="29" customHeight="1">
      <c r="A1" s="107" t="s">
        <v>31</v>
      </c>
      <c r="B1" s="108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10"/>
    </row>
    <row r="2" spans="1:21" s="2" customFormat="1" ht="62" customHeight="1" thickBot="1">
      <c r="A2" s="111"/>
      <c r="B2" s="112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4"/>
    </row>
    <row r="3" spans="1:21" s="1" customFormat="1" ht="12.75" customHeight="1">
      <c r="A3" s="115" t="s">
        <v>142</v>
      </c>
      <c r="B3" s="122" t="s">
        <v>0</v>
      </c>
      <c r="C3" s="117" t="s">
        <v>147</v>
      </c>
      <c r="D3" s="119" t="s">
        <v>5</v>
      </c>
      <c r="E3" s="103" t="s">
        <v>6</v>
      </c>
      <c r="F3" s="121" t="s">
        <v>4</v>
      </c>
      <c r="G3" s="101" t="s">
        <v>7</v>
      </c>
      <c r="H3" s="101"/>
      <c r="I3" s="101"/>
      <c r="J3" s="101"/>
      <c r="K3" s="101" t="s">
        <v>8</v>
      </c>
      <c r="L3" s="101"/>
      <c r="M3" s="101"/>
      <c r="N3" s="101"/>
      <c r="O3" s="101" t="s">
        <v>9</v>
      </c>
      <c r="P3" s="101"/>
      <c r="Q3" s="101"/>
      <c r="R3" s="101"/>
      <c r="S3" s="101" t="s">
        <v>1</v>
      </c>
      <c r="T3" s="103" t="s">
        <v>2</v>
      </c>
      <c r="U3" s="105" t="s">
        <v>148</v>
      </c>
    </row>
    <row r="4" spans="1:21" s="1" customFormat="1" ht="21" customHeight="1" thickBot="1">
      <c r="A4" s="116"/>
      <c r="B4" s="123"/>
      <c r="C4" s="118"/>
      <c r="D4" s="120"/>
      <c r="E4" s="104"/>
      <c r="F4" s="118"/>
      <c r="G4" s="27">
        <v>1</v>
      </c>
      <c r="H4" s="27">
        <v>2</v>
      </c>
      <c r="I4" s="27">
        <v>3</v>
      </c>
      <c r="J4" s="27" t="s">
        <v>3</v>
      </c>
      <c r="K4" s="27">
        <v>1</v>
      </c>
      <c r="L4" s="27">
        <v>2</v>
      </c>
      <c r="M4" s="27">
        <v>3</v>
      </c>
      <c r="N4" s="27" t="s">
        <v>3</v>
      </c>
      <c r="O4" s="27">
        <v>1</v>
      </c>
      <c r="P4" s="27">
        <v>2</v>
      </c>
      <c r="Q4" s="27">
        <v>3</v>
      </c>
      <c r="R4" s="19" t="s">
        <v>3</v>
      </c>
      <c r="S4" s="102"/>
      <c r="T4" s="104"/>
      <c r="U4" s="106"/>
    </row>
    <row r="5" spans="1:21" ht="16">
      <c r="A5" s="99" t="s">
        <v>23</v>
      </c>
      <c r="B5" s="99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</row>
    <row r="6" spans="1:21">
      <c r="A6" s="12" t="s">
        <v>12</v>
      </c>
      <c r="B6" s="6" t="s">
        <v>36</v>
      </c>
      <c r="C6" s="6" t="s">
        <v>38</v>
      </c>
      <c r="D6" s="29">
        <v>60</v>
      </c>
      <c r="E6" s="32">
        <f>T6/S6</f>
        <v>1.1148870833333333</v>
      </c>
      <c r="F6" s="6" t="s">
        <v>40</v>
      </c>
      <c r="G6" s="37">
        <v>85</v>
      </c>
      <c r="H6" s="20"/>
      <c r="I6" s="20"/>
      <c r="J6" s="20"/>
      <c r="K6" s="37">
        <v>55</v>
      </c>
      <c r="L6" s="38"/>
      <c r="M6" s="20"/>
      <c r="N6" s="20"/>
      <c r="O6" s="37">
        <v>100</v>
      </c>
      <c r="P6" s="20"/>
      <c r="Q6" s="20"/>
      <c r="R6" s="20"/>
      <c r="S6" s="20">
        <v>240</v>
      </c>
      <c r="T6" s="31">
        <v>267.5729</v>
      </c>
      <c r="U6" s="6" t="s">
        <v>143</v>
      </c>
    </row>
    <row r="8" spans="1:21" ht="16">
      <c r="A8" s="99" t="s">
        <v>13</v>
      </c>
      <c r="B8" s="99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</row>
    <row r="9" spans="1:21">
      <c r="A9" s="12" t="s">
        <v>12</v>
      </c>
      <c r="B9" s="6" t="s">
        <v>37</v>
      </c>
      <c r="C9" s="6" t="s">
        <v>39</v>
      </c>
      <c r="D9" s="29">
        <v>66.599999999999994</v>
      </c>
      <c r="E9" s="32">
        <f>T9/S9</f>
        <v>1.0301478260869565</v>
      </c>
      <c r="F9" s="6" t="s">
        <v>41</v>
      </c>
      <c r="G9" s="37">
        <v>72.5</v>
      </c>
      <c r="H9" s="20"/>
      <c r="I9" s="20"/>
      <c r="J9" s="20"/>
      <c r="K9" s="37">
        <v>30</v>
      </c>
      <c r="L9" s="20"/>
      <c r="M9" s="38"/>
      <c r="N9" s="20"/>
      <c r="O9" s="37">
        <v>70</v>
      </c>
      <c r="P9" s="20"/>
      <c r="Q9" s="38"/>
      <c r="R9" s="20"/>
      <c r="S9" s="20">
        <v>172.5</v>
      </c>
      <c r="T9" s="31">
        <v>177.70050000000001</v>
      </c>
      <c r="U9" s="6" t="s">
        <v>144</v>
      </c>
    </row>
    <row r="11" spans="1:21" ht="16">
      <c r="A11" s="99" t="s">
        <v>21</v>
      </c>
      <c r="B11" s="99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</row>
    <row r="12" spans="1:21">
      <c r="A12" s="16" t="s">
        <v>12</v>
      </c>
      <c r="B12" s="13" t="s">
        <v>43</v>
      </c>
      <c r="C12" s="13" t="s">
        <v>64</v>
      </c>
      <c r="D12" s="34">
        <v>53.8</v>
      </c>
      <c r="E12" s="48">
        <f>T12/S12</f>
        <v>0.9474397402597402</v>
      </c>
      <c r="F12" s="13" t="s">
        <v>41</v>
      </c>
      <c r="G12" s="40">
        <v>130</v>
      </c>
      <c r="H12" s="21"/>
      <c r="I12" s="39"/>
      <c r="J12" s="21"/>
      <c r="K12" s="40">
        <v>97.5</v>
      </c>
      <c r="L12" s="21"/>
      <c r="M12" s="39"/>
      <c r="N12" s="21"/>
      <c r="O12" s="40">
        <v>157.5</v>
      </c>
      <c r="P12" s="21"/>
      <c r="Q12" s="39"/>
      <c r="R12" s="65"/>
      <c r="S12" s="21">
        <f>G12+K12+O12</f>
        <v>385</v>
      </c>
      <c r="T12" s="68">
        <v>364.76429999999999</v>
      </c>
      <c r="U12" s="13" t="s">
        <v>144</v>
      </c>
    </row>
    <row r="13" spans="1:21">
      <c r="A13" s="18" t="s">
        <v>18</v>
      </c>
      <c r="B13" s="15" t="s">
        <v>44</v>
      </c>
      <c r="C13" s="15" t="s">
        <v>65</v>
      </c>
      <c r="D13" s="35">
        <v>55.2</v>
      </c>
      <c r="E13" s="49">
        <f>T13/S13</f>
        <v>0.92366495412844041</v>
      </c>
      <c r="F13" s="15" t="s">
        <v>45</v>
      </c>
      <c r="G13" s="41">
        <v>92.5</v>
      </c>
      <c r="H13" s="22"/>
      <c r="I13" s="22"/>
      <c r="J13" s="22"/>
      <c r="K13" s="41">
        <v>67.5</v>
      </c>
      <c r="L13" s="22"/>
      <c r="M13" s="22"/>
      <c r="N13" s="22"/>
      <c r="O13" s="41">
        <v>112.5</v>
      </c>
      <c r="P13" s="22"/>
      <c r="Q13" s="22"/>
      <c r="R13" s="66"/>
      <c r="S13" s="22">
        <f t="shared" ref="S13:S14" si="0">G13+K13+O13</f>
        <v>272.5</v>
      </c>
      <c r="T13" s="69">
        <v>251.6987</v>
      </c>
      <c r="U13" s="15" t="s">
        <v>144</v>
      </c>
    </row>
    <row r="14" spans="1:21">
      <c r="A14" s="17" t="s">
        <v>19</v>
      </c>
      <c r="B14" s="14" t="s">
        <v>42</v>
      </c>
      <c r="C14" s="14" t="s">
        <v>66</v>
      </c>
      <c r="D14" s="36">
        <v>52.9</v>
      </c>
      <c r="E14" s="50">
        <f>T14/S14</f>
        <v>0.96393580246913579</v>
      </c>
      <c r="F14" s="14" t="s">
        <v>41</v>
      </c>
      <c r="G14" s="43">
        <v>72.5</v>
      </c>
      <c r="H14" s="23"/>
      <c r="I14" s="23"/>
      <c r="J14" s="23"/>
      <c r="K14" s="43">
        <v>50</v>
      </c>
      <c r="L14" s="23"/>
      <c r="M14" s="23"/>
      <c r="N14" s="23"/>
      <c r="O14" s="43">
        <v>80</v>
      </c>
      <c r="P14" s="23"/>
      <c r="Q14" s="44"/>
      <c r="R14" s="67"/>
      <c r="S14" s="23">
        <f t="shared" si="0"/>
        <v>202.5</v>
      </c>
      <c r="T14" s="70">
        <v>195.197</v>
      </c>
      <c r="U14" s="14" t="s">
        <v>144</v>
      </c>
    </row>
    <row r="16" spans="1:21" ht="16">
      <c r="A16" s="99" t="s">
        <v>23</v>
      </c>
      <c r="B16" s="99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</row>
    <row r="17" spans="1:21">
      <c r="A17" s="16" t="s">
        <v>12</v>
      </c>
      <c r="B17" s="13" t="s">
        <v>46</v>
      </c>
      <c r="C17" s="13" t="s">
        <v>67</v>
      </c>
      <c r="D17" s="56">
        <v>58.9</v>
      </c>
      <c r="E17" s="48">
        <f>T17/S17</f>
        <v>0.86754093749999994</v>
      </c>
      <c r="F17" s="59" t="s">
        <v>41</v>
      </c>
      <c r="G17" s="53">
        <v>105</v>
      </c>
      <c r="H17" s="21"/>
      <c r="I17" s="21"/>
      <c r="J17" s="21"/>
      <c r="K17" s="40">
        <v>75</v>
      </c>
      <c r="L17" s="21"/>
      <c r="M17" s="21"/>
      <c r="N17" s="21"/>
      <c r="O17" s="40">
        <v>140</v>
      </c>
      <c r="P17" s="21"/>
      <c r="Q17" s="21"/>
      <c r="R17" s="21"/>
      <c r="S17" s="21">
        <v>320</v>
      </c>
      <c r="T17" s="45">
        <v>277.61309999999997</v>
      </c>
      <c r="U17" s="13" t="s">
        <v>144</v>
      </c>
    </row>
    <row r="18" spans="1:21">
      <c r="A18" s="18" t="s">
        <v>18</v>
      </c>
      <c r="B18" s="15" t="s">
        <v>47</v>
      </c>
      <c r="C18" s="15" t="s">
        <v>68</v>
      </c>
      <c r="D18" s="57">
        <v>59.9</v>
      </c>
      <c r="E18" s="49">
        <f t="shared" ref="E18:E20" si="1">T18/S18</f>
        <v>0.8541749532710281</v>
      </c>
      <c r="F18" s="60" t="s">
        <v>41</v>
      </c>
      <c r="G18" s="54">
        <v>90</v>
      </c>
      <c r="H18" s="22"/>
      <c r="I18" s="22"/>
      <c r="J18" s="22"/>
      <c r="K18" s="41">
        <v>67.5</v>
      </c>
      <c r="L18" s="22"/>
      <c r="M18" s="22"/>
      <c r="N18" s="22"/>
      <c r="O18" s="41">
        <v>110</v>
      </c>
      <c r="P18" s="42"/>
      <c r="Q18" s="42"/>
      <c r="R18" s="22"/>
      <c r="S18" s="22">
        <v>267.5</v>
      </c>
      <c r="T18" s="46">
        <v>228.49180000000001</v>
      </c>
      <c r="U18" s="15" t="s">
        <v>144</v>
      </c>
    </row>
    <row r="19" spans="1:21">
      <c r="A19" s="18" t="s">
        <v>19</v>
      </c>
      <c r="B19" s="15" t="s">
        <v>48</v>
      </c>
      <c r="C19" s="15" t="s">
        <v>69</v>
      </c>
      <c r="D19" s="57">
        <v>58</v>
      </c>
      <c r="E19" s="49">
        <f t="shared" si="1"/>
        <v>0.8801549367088608</v>
      </c>
      <c r="F19" s="60" t="s">
        <v>41</v>
      </c>
      <c r="G19" s="54">
        <v>65</v>
      </c>
      <c r="H19" s="42"/>
      <c r="I19" s="42"/>
      <c r="J19" s="22"/>
      <c r="K19" s="41">
        <v>52.5</v>
      </c>
      <c r="L19" s="42"/>
      <c r="M19" s="42"/>
      <c r="N19" s="22"/>
      <c r="O19" s="41">
        <v>80</v>
      </c>
      <c r="P19" s="22"/>
      <c r="Q19" s="42"/>
      <c r="R19" s="22"/>
      <c r="S19" s="22">
        <v>197.5</v>
      </c>
      <c r="T19" s="46">
        <v>173.8306</v>
      </c>
      <c r="U19" s="15" t="s">
        <v>144</v>
      </c>
    </row>
    <row r="20" spans="1:21">
      <c r="A20" s="18" t="s">
        <v>20</v>
      </c>
      <c r="B20" s="15" t="s">
        <v>49</v>
      </c>
      <c r="C20" s="15" t="s">
        <v>70</v>
      </c>
      <c r="D20" s="57">
        <v>57.7</v>
      </c>
      <c r="E20" s="49">
        <f t="shared" si="1"/>
        <v>0.88448883116883126</v>
      </c>
      <c r="F20" s="60" t="s">
        <v>41</v>
      </c>
      <c r="G20" s="54">
        <v>70</v>
      </c>
      <c r="H20" s="22"/>
      <c r="I20" s="22"/>
      <c r="J20" s="22"/>
      <c r="K20" s="41">
        <v>42.5</v>
      </c>
      <c r="L20" s="22"/>
      <c r="M20" s="22"/>
      <c r="N20" s="22"/>
      <c r="O20" s="41">
        <v>80</v>
      </c>
      <c r="P20" s="22"/>
      <c r="Q20" s="22"/>
      <c r="R20" s="22"/>
      <c r="S20" s="22">
        <v>192.5</v>
      </c>
      <c r="T20" s="46">
        <v>170.26410000000001</v>
      </c>
      <c r="U20" s="15" t="s">
        <v>144</v>
      </c>
    </row>
    <row r="21" spans="1:21">
      <c r="A21" s="17" t="s">
        <v>12</v>
      </c>
      <c r="B21" s="14" t="s">
        <v>50</v>
      </c>
      <c r="C21" s="14" t="s">
        <v>51</v>
      </c>
      <c r="D21" s="58">
        <v>59.3</v>
      </c>
      <c r="E21" s="50">
        <v>0.86209999999999998</v>
      </c>
      <c r="F21" s="61" t="s">
        <v>41</v>
      </c>
      <c r="G21" s="55">
        <v>117.5</v>
      </c>
      <c r="H21" s="23"/>
      <c r="I21" s="44"/>
      <c r="J21" s="23"/>
      <c r="K21" s="43">
        <v>85</v>
      </c>
      <c r="L21" s="23"/>
      <c r="M21" s="44"/>
      <c r="N21" s="23"/>
      <c r="O21" s="43">
        <v>155</v>
      </c>
      <c r="P21" s="23"/>
      <c r="Q21" s="23"/>
      <c r="R21" s="23"/>
      <c r="S21" s="23">
        <v>357.5</v>
      </c>
      <c r="T21" s="47">
        <v>443.8168</v>
      </c>
      <c r="U21" s="14" t="s">
        <v>145</v>
      </c>
    </row>
    <row r="23" spans="1:21" ht="16">
      <c r="A23" s="99" t="s">
        <v>14</v>
      </c>
      <c r="B23" s="99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</row>
    <row r="24" spans="1:21">
      <c r="A24" s="16" t="s">
        <v>12</v>
      </c>
      <c r="B24" s="13" t="s">
        <v>52</v>
      </c>
      <c r="C24" s="24" t="s">
        <v>71</v>
      </c>
      <c r="D24" s="56">
        <v>69.8</v>
      </c>
      <c r="E24" s="48">
        <f>T24/S24</f>
        <v>0.75103214285714281</v>
      </c>
      <c r="F24" s="59" t="s">
        <v>41</v>
      </c>
      <c r="G24" s="40">
        <v>135</v>
      </c>
      <c r="H24" s="21"/>
      <c r="I24" s="21"/>
      <c r="J24" s="21"/>
      <c r="K24" s="40">
        <v>95</v>
      </c>
      <c r="L24" s="21"/>
      <c r="M24" s="21"/>
      <c r="N24" s="21"/>
      <c r="O24" s="40">
        <v>190</v>
      </c>
      <c r="P24" s="21"/>
      <c r="Q24" s="21"/>
      <c r="R24" s="21"/>
      <c r="S24" s="21">
        <v>420</v>
      </c>
      <c r="T24" s="62">
        <v>315.43349999999998</v>
      </c>
      <c r="U24" s="13" t="s">
        <v>144</v>
      </c>
    </row>
    <row r="25" spans="1:21">
      <c r="A25" s="18" t="s">
        <v>18</v>
      </c>
      <c r="B25" s="15" t="s">
        <v>53</v>
      </c>
      <c r="C25" s="25" t="s">
        <v>72</v>
      </c>
      <c r="D25" s="57">
        <v>71.900000000000006</v>
      </c>
      <c r="E25" s="49">
        <f t="shared" ref="E25:E27" si="2">T25/S25</f>
        <v>0.73445952380952384</v>
      </c>
      <c r="F25" s="60" t="s">
        <v>41</v>
      </c>
      <c r="G25" s="41">
        <v>130</v>
      </c>
      <c r="H25" s="22"/>
      <c r="I25" s="22"/>
      <c r="J25" s="22"/>
      <c r="K25" s="41">
        <v>110</v>
      </c>
      <c r="L25" s="22"/>
      <c r="M25" s="22"/>
      <c r="N25" s="22"/>
      <c r="O25" s="41">
        <v>180</v>
      </c>
      <c r="P25" s="42"/>
      <c r="Q25" s="42"/>
      <c r="R25" s="22"/>
      <c r="S25" s="22">
        <v>420</v>
      </c>
      <c r="T25" s="63">
        <v>308.47300000000001</v>
      </c>
      <c r="U25" s="15" t="s">
        <v>144</v>
      </c>
    </row>
    <row r="26" spans="1:21">
      <c r="A26" s="18" t="s">
        <v>19</v>
      </c>
      <c r="B26" s="15" t="s">
        <v>54</v>
      </c>
      <c r="C26" s="25" t="s">
        <v>73</v>
      </c>
      <c r="D26" s="57">
        <v>68.900000000000006</v>
      </c>
      <c r="E26" s="49">
        <f t="shared" si="2"/>
        <v>0.7586113888888889</v>
      </c>
      <c r="F26" s="60" t="s">
        <v>41</v>
      </c>
      <c r="G26" s="41">
        <v>120</v>
      </c>
      <c r="H26" s="42"/>
      <c r="I26" s="42"/>
      <c r="J26" s="22"/>
      <c r="K26" s="41">
        <v>80</v>
      </c>
      <c r="L26" s="42"/>
      <c r="M26" s="42"/>
      <c r="N26" s="22"/>
      <c r="O26" s="41">
        <v>160</v>
      </c>
      <c r="P26" s="22"/>
      <c r="Q26" s="42"/>
      <c r="R26" s="22"/>
      <c r="S26" s="22">
        <v>360</v>
      </c>
      <c r="T26" s="63">
        <v>273.1001</v>
      </c>
      <c r="U26" s="15" t="s">
        <v>144</v>
      </c>
    </row>
    <row r="27" spans="1:21">
      <c r="A27" s="17" t="s">
        <v>20</v>
      </c>
      <c r="B27" s="14" t="s">
        <v>55</v>
      </c>
      <c r="C27" s="26" t="s">
        <v>74</v>
      </c>
      <c r="D27" s="58">
        <v>75</v>
      </c>
      <c r="E27" s="50">
        <f t="shared" si="2"/>
        <v>0.71256059259259263</v>
      </c>
      <c r="F27" s="61" t="s">
        <v>40</v>
      </c>
      <c r="G27" s="43">
        <v>130</v>
      </c>
      <c r="H27" s="23"/>
      <c r="I27" s="23"/>
      <c r="J27" s="23"/>
      <c r="K27" s="43">
        <v>75</v>
      </c>
      <c r="L27" s="23"/>
      <c r="M27" s="23"/>
      <c r="N27" s="23"/>
      <c r="O27" s="43">
        <v>132.5</v>
      </c>
      <c r="P27" s="23"/>
      <c r="Q27" s="23"/>
      <c r="R27" s="23"/>
      <c r="S27" s="23">
        <v>337.5</v>
      </c>
      <c r="T27" s="64">
        <v>240.48920000000001</v>
      </c>
      <c r="U27" s="14" t="s">
        <v>144</v>
      </c>
    </row>
    <row r="29" spans="1:21" ht="16">
      <c r="A29" s="99" t="s">
        <v>10</v>
      </c>
      <c r="B29" s="99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</row>
    <row r="30" spans="1:21">
      <c r="A30" s="12" t="s">
        <v>12</v>
      </c>
      <c r="B30" s="6" t="s">
        <v>56</v>
      </c>
      <c r="C30" s="6" t="s">
        <v>57</v>
      </c>
      <c r="D30" s="29">
        <v>78.8</v>
      </c>
      <c r="E30" s="32">
        <f>T30/S30</f>
        <v>0.6893156626506024</v>
      </c>
      <c r="F30" s="6" t="s">
        <v>41</v>
      </c>
      <c r="G30" s="37">
        <v>150</v>
      </c>
      <c r="H30" s="20"/>
      <c r="I30" s="20"/>
      <c r="J30" s="20"/>
      <c r="K30" s="37">
        <v>105</v>
      </c>
      <c r="L30" s="20"/>
      <c r="M30" s="38"/>
      <c r="N30" s="20"/>
      <c r="O30" s="37">
        <v>160</v>
      </c>
      <c r="P30" s="20"/>
      <c r="Q30" s="38"/>
      <c r="R30" s="20"/>
      <c r="S30" s="20">
        <v>415</v>
      </c>
      <c r="T30" s="31">
        <v>286.06599999999997</v>
      </c>
      <c r="U30" s="6" t="s">
        <v>144</v>
      </c>
    </row>
    <row r="32" spans="1:21" ht="16">
      <c r="A32" s="99" t="s">
        <v>15</v>
      </c>
      <c r="B32" s="99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</row>
    <row r="33" spans="1:21">
      <c r="A33" s="16" t="s">
        <v>12</v>
      </c>
      <c r="B33" s="13" t="s">
        <v>59</v>
      </c>
      <c r="C33" s="13" t="s">
        <v>75</v>
      </c>
      <c r="D33" s="56">
        <v>83.5</v>
      </c>
      <c r="E33" s="48">
        <f>T33/S33</f>
        <v>0.66824093023255815</v>
      </c>
      <c r="F33" s="59" t="s">
        <v>41</v>
      </c>
      <c r="G33" s="40">
        <v>100</v>
      </c>
      <c r="H33" s="21"/>
      <c r="I33" s="39"/>
      <c r="J33" s="21"/>
      <c r="K33" s="40">
        <v>77.5</v>
      </c>
      <c r="L33" s="21"/>
      <c r="M33" s="39"/>
      <c r="N33" s="21"/>
      <c r="O33" s="40">
        <v>145</v>
      </c>
      <c r="P33" s="21"/>
      <c r="Q33" s="39"/>
      <c r="R33" s="21"/>
      <c r="S33" s="21">
        <v>322.5</v>
      </c>
      <c r="T33" s="45">
        <v>215.5077</v>
      </c>
      <c r="U33" s="13" t="s">
        <v>144</v>
      </c>
    </row>
    <row r="34" spans="1:21">
      <c r="A34" s="17" t="s">
        <v>12</v>
      </c>
      <c r="B34" s="14" t="s">
        <v>60</v>
      </c>
      <c r="C34" s="14" t="s">
        <v>58</v>
      </c>
      <c r="D34" s="58">
        <v>88.5</v>
      </c>
      <c r="E34" s="50">
        <f>T34/S34</f>
        <v>0.64396808080808088</v>
      </c>
      <c r="F34" s="61" t="s">
        <v>41</v>
      </c>
      <c r="G34" s="43">
        <v>170</v>
      </c>
      <c r="H34" s="23"/>
      <c r="I34" s="23"/>
      <c r="J34" s="23"/>
      <c r="K34" s="43">
        <v>105</v>
      </c>
      <c r="L34" s="23"/>
      <c r="M34" s="23"/>
      <c r="N34" s="23"/>
      <c r="O34" s="43">
        <v>220</v>
      </c>
      <c r="P34" s="23"/>
      <c r="Q34" s="44"/>
      <c r="R34" s="23"/>
      <c r="S34" s="23">
        <v>495</v>
      </c>
      <c r="T34" s="47">
        <v>318.76420000000002</v>
      </c>
      <c r="U34" s="14" t="s">
        <v>143</v>
      </c>
    </row>
    <row r="36" spans="1:21" ht="16">
      <c r="A36" s="99" t="s">
        <v>16</v>
      </c>
      <c r="B36" s="99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</row>
    <row r="37" spans="1:21">
      <c r="A37" s="16" t="s">
        <v>12</v>
      </c>
      <c r="B37" s="13" t="s">
        <v>61</v>
      </c>
      <c r="C37" s="13" t="s">
        <v>76</v>
      </c>
      <c r="D37" s="56">
        <v>99</v>
      </c>
      <c r="E37" s="48">
        <f>T37/S37</f>
        <v>0.61106931506849316</v>
      </c>
      <c r="F37" s="59" t="s">
        <v>41</v>
      </c>
      <c r="G37" s="40">
        <v>125</v>
      </c>
      <c r="H37" s="21"/>
      <c r="I37" s="39"/>
      <c r="J37" s="21"/>
      <c r="K37" s="40">
        <v>90</v>
      </c>
      <c r="L37" s="21"/>
      <c r="M37" s="39"/>
      <c r="N37" s="21"/>
      <c r="O37" s="40">
        <v>150</v>
      </c>
      <c r="P37" s="21"/>
      <c r="Q37" s="39"/>
      <c r="R37" s="21"/>
      <c r="S37" s="21">
        <v>365</v>
      </c>
      <c r="T37" s="45">
        <v>223.0403</v>
      </c>
      <c r="U37" s="13" t="s">
        <v>144</v>
      </c>
    </row>
    <row r="38" spans="1:21">
      <c r="A38" s="18" t="s">
        <v>12</v>
      </c>
      <c r="B38" s="15" t="s">
        <v>62</v>
      </c>
      <c r="C38" s="15" t="s">
        <v>63</v>
      </c>
      <c r="D38" s="57">
        <v>94.9</v>
      </c>
      <c r="E38" s="49">
        <f t="shared" ref="E38" si="3">T38/S38</f>
        <v>0.62232486956521738</v>
      </c>
      <c r="F38" s="60" t="s">
        <v>41</v>
      </c>
      <c r="G38" s="41">
        <v>200</v>
      </c>
      <c r="H38" s="22"/>
      <c r="I38" s="22"/>
      <c r="J38" s="22"/>
      <c r="K38" s="41">
        <v>145</v>
      </c>
      <c r="L38" s="22"/>
      <c r="M38" s="22"/>
      <c r="N38" s="22"/>
      <c r="O38" s="41">
        <v>230</v>
      </c>
      <c r="P38" s="22"/>
      <c r="Q38" s="22"/>
      <c r="R38" s="22"/>
      <c r="S38" s="22">
        <v>575</v>
      </c>
      <c r="T38" s="46">
        <v>357.83679999999998</v>
      </c>
      <c r="U38" s="15" t="s">
        <v>143</v>
      </c>
    </row>
    <row r="39" spans="1:21">
      <c r="A39" s="17" t="s">
        <v>12</v>
      </c>
      <c r="B39" s="14" t="s">
        <v>62</v>
      </c>
      <c r="C39" s="14" t="s">
        <v>77</v>
      </c>
      <c r="D39" s="58">
        <v>94.9</v>
      </c>
      <c r="E39" s="50">
        <v>0.62229999999999996</v>
      </c>
      <c r="F39" s="61" t="s">
        <v>41</v>
      </c>
      <c r="G39" s="43">
        <v>200</v>
      </c>
      <c r="H39" s="23"/>
      <c r="I39" s="23"/>
      <c r="J39" s="23"/>
      <c r="K39" s="43">
        <v>145</v>
      </c>
      <c r="L39" s="23"/>
      <c r="M39" s="23"/>
      <c r="N39" s="23"/>
      <c r="O39" s="43">
        <v>230</v>
      </c>
      <c r="P39" s="23"/>
      <c r="Q39" s="44"/>
      <c r="R39" s="23"/>
      <c r="S39" s="23">
        <v>575</v>
      </c>
      <c r="T39" s="47">
        <v>367.8562</v>
      </c>
      <c r="U39" s="14" t="s">
        <v>146</v>
      </c>
    </row>
    <row r="41" spans="1:21" ht="16">
      <c r="A41" s="99" t="s">
        <v>17</v>
      </c>
      <c r="B41" s="99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</row>
    <row r="42" spans="1:21">
      <c r="A42" s="12" t="s">
        <v>12</v>
      </c>
      <c r="B42" s="6" t="s">
        <v>78</v>
      </c>
      <c r="C42" s="6" t="s">
        <v>79</v>
      </c>
      <c r="D42" s="29">
        <v>108.1</v>
      </c>
      <c r="E42" s="32">
        <f>T42/S42</f>
        <v>0.59172750853242317</v>
      </c>
      <c r="F42" s="6" t="s">
        <v>41</v>
      </c>
      <c r="G42" s="37">
        <v>270</v>
      </c>
      <c r="H42" s="20"/>
      <c r="I42" s="20"/>
      <c r="J42" s="20"/>
      <c r="K42" s="37">
        <v>172.5</v>
      </c>
      <c r="L42" s="20"/>
      <c r="M42" s="38"/>
      <c r="N42" s="20"/>
      <c r="O42" s="37">
        <v>290</v>
      </c>
      <c r="P42" s="20"/>
      <c r="Q42" s="38"/>
      <c r="R42" s="20"/>
      <c r="S42" s="20">
        <v>732.5</v>
      </c>
      <c r="T42" s="31">
        <v>433.44040000000001</v>
      </c>
      <c r="U42" s="6" t="s">
        <v>143</v>
      </c>
    </row>
    <row r="44" spans="1:21" ht="16">
      <c r="A44" s="99" t="s">
        <v>11</v>
      </c>
      <c r="B44" s="99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</row>
    <row r="45" spans="1:21">
      <c r="A45" s="12" t="s">
        <v>12</v>
      </c>
      <c r="B45" s="6" t="s">
        <v>81</v>
      </c>
      <c r="C45" s="6" t="s">
        <v>82</v>
      </c>
      <c r="D45" s="29">
        <v>122.8</v>
      </c>
      <c r="E45" s="32">
        <v>0.57210000000000005</v>
      </c>
      <c r="F45" s="6" t="s">
        <v>80</v>
      </c>
      <c r="G45" s="37">
        <v>285</v>
      </c>
      <c r="H45" s="20"/>
      <c r="I45" s="20"/>
      <c r="J45" s="20"/>
      <c r="K45" s="37">
        <v>185</v>
      </c>
      <c r="L45" s="20"/>
      <c r="M45" s="38"/>
      <c r="N45" s="20"/>
      <c r="O45" s="37">
        <v>330</v>
      </c>
      <c r="P45" s="20"/>
      <c r="Q45" s="38"/>
      <c r="R45" s="20"/>
      <c r="S45" s="20">
        <v>800</v>
      </c>
      <c r="T45" s="31">
        <f>S45*E45</f>
        <v>457.68000000000006</v>
      </c>
      <c r="U45" s="6" t="s">
        <v>143</v>
      </c>
    </row>
  </sheetData>
  <mergeCells count="23">
    <mergeCell ref="S3:S4"/>
    <mergeCell ref="T3:T4"/>
    <mergeCell ref="U3:U4"/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B3:B4"/>
    <mergeCell ref="A44:R44"/>
    <mergeCell ref="A5:R5"/>
    <mergeCell ref="A8:R8"/>
    <mergeCell ref="A41:R41"/>
    <mergeCell ref="A11:R11"/>
    <mergeCell ref="A16:R16"/>
    <mergeCell ref="A23:R23"/>
    <mergeCell ref="A29:R29"/>
    <mergeCell ref="A32:R32"/>
    <mergeCell ref="A36:R36"/>
  </mergeCells>
  <phoneticPr fontId="6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A0DE19-7EA2-5847-9C57-D7C8B103FE60}">
  <dimension ref="A1:Q31"/>
  <sheetViews>
    <sheetView topLeftCell="B1" workbookViewId="0">
      <selection activeCell="Q32" sqref="Q32"/>
    </sheetView>
  </sheetViews>
  <sheetFormatPr baseColWidth="10" defaultColWidth="9.1640625" defaultRowHeight="13"/>
  <cols>
    <col min="1" max="1" width="7.5" style="5" bestFit="1" customWidth="1"/>
    <col min="2" max="2" width="20.5" style="5" bestFit="1" customWidth="1"/>
    <col min="3" max="3" width="28.5" style="5" bestFit="1" customWidth="1"/>
    <col min="4" max="4" width="21.5" style="30" bestFit="1" customWidth="1"/>
    <col min="5" max="5" width="10.5" style="33" bestFit="1" customWidth="1"/>
    <col min="6" max="6" width="39" style="5" bestFit="1" customWidth="1"/>
    <col min="7" max="9" width="5.5" style="9" customWidth="1"/>
    <col min="10" max="10" width="4.83203125" style="9" customWidth="1"/>
    <col min="11" max="13" width="5.5" style="9" customWidth="1"/>
    <col min="14" max="14" width="4.83203125" style="9" customWidth="1"/>
    <col min="15" max="15" width="7.83203125" style="9" bestFit="1" customWidth="1"/>
    <col min="16" max="16" width="8.5" style="7" bestFit="1" customWidth="1"/>
    <col min="17" max="17" width="22.33203125" style="5" bestFit="1" customWidth="1"/>
    <col min="18" max="16384" width="9.1640625" style="3"/>
  </cols>
  <sheetData>
    <row r="1" spans="1:17" s="2" customFormat="1" ht="29" customHeight="1">
      <c r="A1" s="107" t="s">
        <v>32</v>
      </c>
      <c r="B1" s="108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10"/>
    </row>
    <row r="2" spans="1:17" s="2" customFormat="1" ht="62" customHeight="1" thickBot="1">
      <c r="A2" s="111"/>
      <c r="B2" s="112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4"/>
    </row>
    <row r="3" spans="1:17" s="1" customFormat="1" ht="12.75" customHeight="1">
      <c r="A3" s="115" t="s">
        <v>142</v>
      </c>
      <c r="B3" s="122" t="s">
        <v>0</v>
      </c>
      <c r="C3" s="117" t="s">
        <v>147</v>
      </c>
      <c r="D3" s="119" t="s">
        <v>5</v>
      </c>
      <c r="E3" s="103" t="s">
        <v>6</v>
      </c>
      <c r="F3" s="121" t="s">
        <v>4</v>
      </c>
      <c r="G3" s="101" t="s">
        <v>8</v>
      </c>
      <c r="H3" s="101"/>
      <c r="I3" s="101"/>
      <c r="J3" s="101"/>
      <c r="K3" s="101" t="s">
        <v>9</v>
      </c>
      <c r="L3" s="101"/>
      <c r="M3" s="101"/>
      <c r="N3" s="101"/>
      <c r="O3" s="101" t="s">
        <v>1</v>
      </c>
      <c r="P3" s="103" t="s">
        <v>2</v>
      </c>
      <c r="Q3" s="105" t="s">
        <v>148</v>
      </c>
    </row>
    <row r="4" spans="1:17" s="1" customFormat="1" ht="21" customHeight="1" thickBot="1">
      <c r="A4" s="116"/>
      <c r="B4" s="123"/>
      <c r="C4" s="118"/>
      <c r="D4" s="120"/>
      <c r="E4" s="104"/>
      <c r="F4" s="118"/>
      <c r="G4" s="27">
        <v>1</v>
      </c>
      <c r="H4" s="27">
        <v>2</v>
      </c>
      <c r="I4" s="27">
        <v>3</v>
      </c>
      <c r="J4" s="27" t="s">
        <v>3</v>
      </c>
      <c r="K4" s="27">
        <v>1</v>
      </c>
      <c r="L4" s="27">
        <v>2</v>
      </c>
      <c r="M4" s="27">
        <v>3</v>
      </c>
      <c r="N4" s="28" t="s">
        <v>3</v>
      </c>
      <c r="O4" s="102"/>
      <c r="P4" s="104"/>
      <c r="Q4" s="106"/>
    </row>
    <row r="5" spans="1:17" ht="16">
      <c r="A5" s="99" t="s">
        <v>83</v>
      </c>
      <c r="B5" s="99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</row>
    <row r="6" spans="1:17">
      <c r="A6" s="12" t="s">
        <v>12</v>
      </c>
      <c r="B6" s="6" t="s">
        <v>84</v>
      </c>
      <c r="C6" s="6" t="s">
        <v>85</v>
      </c>
      <c r="D6" s="29">
        <v>43.85</v>
      </c>
      <c r="E6" s="32">
        <v>1.1878</v>
      </c>
      <c r="F6" s="6" t="s">
        <v>40</v>
      </c>
      <c r="G6" s="37">
        <v>32.5</v>
      </c>
      <c r="H6" s="20"/>
      <c r="I6" s="38"/>
      <c r="J6" s="20"/>
      <c r="K6" s="37">
        <v>70</v>
      </c>
      <c r="L6" s="20"/>
      <c r="M6" s="38"/>
      <c r="N6" s="20"/>
      <c r="O6" s="20">
        <v>102.5</v>
      </c>
      <c r="P6" s="31">
        <f>O6*E6</f>
        <v>121.7495</v>
      </c>
      <c r="Q6" s="6" t="s">
        <v>144</v>
      </c>
    </row>
    <row r="8" spans="1:17" ht="16">
      <c r="A8" s="99" t="s">
        <v>21</v>
      </c>
      <c r="B8" s="99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</row>
    <row r="9" spans="1:17">
      <c r="A9" s="16" t="s">
        <v>12</v>
      </c>
      <c r="B9" s="13" t="s">
        <v>43</v>
      </c>
      <c r="C9" s="13" t="s">
        <v>64</v>
      </c>
      <c r="D9" s="34">
        <v>53.8</v>
      </c>
      <c r="E9" s="48">
        <v>0.94740000000000002</v>
      </c>
      <c r="F9" s="13" t="s">
        <v>41</v>
      </c>
      <c r="G9" s="40">
        <v>97.5</v>
      </c>
      <c r="H9" s="21"/>
      <c r="I9" s="39"/>
      <c r="J9" s="21"/>
      <c r="K9" s="40">
        <v>157.5</v>
      </c>
      <c r="L9" s="21"/>
      <c r="M9" s="39"/>
      <c r="N9" s="21"/>
      <c r="O9" s="21">
        <v>255</v>
      </c>
      <c r="P9" s="45">
        <f>O9*E9</f>
        <v>241.58700000000002</v>
      </c>
      <c r="Q9" s="13" t="s">
        <v>144</v>
      </c>
    </row>
    <row r="10" spans="1:17">
      <c r="A10" s="17" t="s">
        <v>18</v>
      </c>
      <c r="B10" s="14" t="s">
        <v>42</v>
      </c>
      <c r="C10" s="14" t="s">
        <v>66</v>
      </c>
      <c r="D10" s="36">
        <v>52.9</v>
      </c>
      <c r="E10" s="50">
        <v>0.96389999999999998</v>
      </c>
      <c r="F10" s="14" t="s">
        <v>41</v>
      </c>
      <c r="G10" s="43">
        <v>50</v>
      </c>
      <c r="H10" s="23"/>
      <c r="I10" s="23"/>
      <c r="J10" s="23"/>
      <c r="K10" s="43">
        <v>80</v>
      </c>
      <c r="L10" s="23"/>
      <c r="M10" s="44"/>
      <c r="N10" s="23"/>
      <c r="O10" s="23">
        <v>130</v>
      </c>
      <c r="P10" s="47">
        <f>O10*E10</f>
        <v>125.307</v>
      </c>
      <c r="Q10" s="14" t="s">
        <v>144</v>
      </c>
    </row>
    <row r="12" spans="1:17" ht="16">
      <c r="A12" s="99" t="s">
        <v>23</v>
      </c>
      <c r="B12" s="99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</row>
    <row r="13" spans="1:17">
      <c r="A13" s="16" t="s">
        <v>12</v>
      </c>
      <c r="B13" s="13" t="s">
        <v>49</v>
      </c>
      <c r="C13" s="13" t="s">
        <v>70</v>
      </c>
      <c r="D13" s="56">
        <v>57.7</v>
      </c>
      <c r="E13" s="48">
        <v>0.88449999999999995</v>
      </c>
      <c r="F13" s="59" t="s">
        <v>41</v>
      </c>
      <c r="G13" s="40">
        <v>42.5</v>
      </c>
      <c r="H13" s="21"/>
      <c r="I13" s="21"/>
      <c r="J13" s="21"/>
      <c r="K13" s="40">
        <v>80</v>
      </c>
      <c r="L13" s="21"/>
      <c r="M13" s="21"/>
      <c r="N13" s="21"/>
      <c r="O13" s="21">
        <v>122.5</v>
      </c>
      <c r="P13" s="45">
        <f>O13*E13</f>
        <v>108.35124999999999</v>
      </c>
      <c r="Q13" s="13" t="s">
        <v>144</v>
      </c>
    </row>
    <row r="14" spans="1:17">
      <c r="A14" s="17" t="s">
        <v>18</v>
      </c>
      <c r="B14" s="14" t="s">
        <v>48</v>
      </c>
      <c r="C14" s="14" t="s">
        <v>69</v>
      </c>
      <c r="D14" s="58">
        <v>58</v>
      </c>
      <c r="E14" s="50">
        <v>0.88019999999999998</v>
      </c>
      <c r="F14" s="61" t="s">
        <v>41</v>
      </c>
      <c r="G14" s="43">
        <v>52.5</v>
      </c>
      <c r="H14" s="44"/>
      <c r="I14" s="44"/>
      <c r="J14" s="23"/>
      <c r="K14" s="43">
        <v>80</v>
      </c>
      <c r="L14" s="23"/>
      <c r="M14" s="44"/>
      <c r="N14" s="23"/>
      <c r="O14" s="23">
        <v>132.5</v>
      </c>
      <c r="P14" s="47">
        <f>O14*E14</f>
        <v>116.62649999999999</v>
      </c>
      <c r="Q14" s="14" t="s">
        <v>144</v>
      </c>
    </row>
    <row r="16" spans="1:17" ht="16">
      <c r="A16" s="99" t="s">
        <v>14</v>
      </c>
      <c r="B16" s="99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</row>
    <row r="17" spans="1:17">
      <c r="A17" s="16" t="s">
        <v>12</v>
      </c>
      <c r="B17" s="13" t="s">
        <v>88</v>
      </c>
      <c r="C17" s="24" t="s">
        <v>86</v>
      </c>
      <c r="D17" s="56">
        <v>74.5</v>
      </c>
      <c r="E17" s="48">
        <v>0.71589999999999998</v>
      </c>
      <c r="F17" s="59" t="s">
        <v>40</v>
      </c>
      <c r="G17" s="40">
        <v>142.5</v>
      </c>
      <c r="H17" s="21"/>
      <c r="I17" s="21"/>
      <c r="J17" s="21"/>
      <c r="K17" s="40">
        <v>205</v>
      </c>
      <c r="L17" s="21"/>
      <c r="M17" s="21"/>
      <c r="N17" s="21"/>
      <c r="O17" s="21">
        <v>347.5</v>
      </c>
      <c r="P17" s="45">
        <f>O17*E17</f>
        <v>248.77525</v>
      </c>
      <c r="Q17" s="13" t="s">
        <v>143</v>
      </c>
    </row>
    <row r="18" spans="1:17">
      <c r="A18" s="17" t="s">
        <v>18</v>
      </c>
      <c r="B18" s="14" t="s">
        <v>89</v>
      </c>
      <c r="C18" s="26" t="s">
        <v>87</v>
      </c>
      <c r="D18" s="58">
        <v>74.099999999999994</v>
      </c>
      <c r="E18" s="50">
        <v>0.71860000000000002</v>
      </c>
      <c r="F18" s="61" t="s">
        <v>45</v>
      </c>
      <c r="G18" s="43">
        <v>95</v>
      </c>
      <c r="H18" s="23"/>
      <c r="I18" s="23"/>
      <c r="J18" s="23"/>
      <c r="K18" s="43">
        <v>170</v>
      </c>
      <c r="L18" s="44"/>
      <c r="M18" s="44"/>
      <c r="N18" s="23"/>
      <c r="O18" s="23">
        <v>265</v>
      </c>
      <c r="P18" s="47">
        <f>O18*E18</f>
        <v>190.429</v>
      </c>
      <c r="Q18" s="14" t="s">
        <v>143</v>
      </c>
    </row>
    <row r="20" spans="1:17" ht="16">
      <c r="A20" s="99" t="s">
        <v>10</v>
      </c>
      <c r="B20" s="99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</row>
    <row r="21" spans="1:17">
      <c r="A21" s="12" t="s">
        <v>12</v>
      </c>
      <c r="B21" s="6" t="s">
        <v>90</v>
      </c>
      <c r="C21" s="6" t="s">
        <v>91</v>
      </c>
      <c r="D21" s="29">
        <v>79.900000000000006</v>
      </c>
      <c r="E21" s="32">
        <v>0.68320000000000003</v>
      </c>
      <c r="F21" s="6" t="s">
        <v>41</v>
      </c>
      <c r="G21" s="37">
        <v>100</v>
      </c>
      <c r="H21" s="20"/>
      <c r="I21" s="38"/>
      <c r="J21" s="20"/>
      <c r="K21" s="37">
        <v>190</v>
      </c>
      <c r="L21" s="20"/>
      <c r="M21" s="38"/>
      <c r="N21" s="20"/>
      <c r="O21" s="20">
        <v>290</v>
      </c>
      <c r="P21" s="31">
        <f>O21*E21</f>
        <v>198.12800000000001</v>
      </c>
      <c r="Q21" s="6" t="s">
        <v>143</v>
      </c>
    </row>
    <row r="23" spans="1:17" ht="16">
      <c r="A23" s="99" t="s">
        <v>15</v>
      </c>
      <c r="B23" s="99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</row>
    <row r="24" spans="1:17">
      <c r="A24" s="72" t="s">
        <v>12</v>
      </c>
      <c r="B24" s="24" t="s">
        <v>60</v>
      </c>
      <c r="C24" s="24" t="s">
        <v>58</v>
      </c>
      <c r="D24" s="34">
        <v>88.5</v>
      </c>
      <c r="E24" s="74">
        <v>0.64400000000000002</v>
      </c>
      <c r="F24" s="13" t="s">
        <v>41</v>
      </c>
      <c r="G24" s="75">
        <v>105</v>
      </c>
      <c r="H24" s="21"/>
      <c r="I24" s="76"/>
      <c r="J24" s="65"/>
      <c r="K24" s="40">
        <v>220</v>
      </c>
      <c r="L24" s="76"/>
      <c r="M24" s="39"/>
      <c r="N24" s="86"/>
      <c r="O24" s="86">
        <v>325</v>
      </c>
      <c r="P24" s="68">
        <f>O24*E24</f>
        <v>209.3</v>
      </c>
      <c r="Q24" s="59" t="s">
        <v>143</v>
      </c>
    </row>
    <row r="25" spans="1:17">
      <c r="A25" s="79" t="s">
        <v>12</v>
      </c>
      <c r="B25" s="26" t="s">
        <v>92</v>
      </c>
      <c r="C25" s="26" t="s">
        <v>93</v>
      </c>
      <c r="D25" s="36">
        <v>89.9</v>
      </c>
      <c r="E25" s="81">
        <v>0.63880000000000003</v>
      </c>
      <c r="F25" s="14" t="s">
        <v>41</v>
      </c>
      <c r="G25" s="82">
        <v>150</v>
      </c>
      <c r="H25" s="23"/>
      <c r="I25" s="84"/>
      <c r="J25" s="67"/>
      <c r="K25" s="43">
        <v>210</v>
      </c>
      <c r="L25" s="83"/>
      <c r="M25" s="44"/>
      <c r="N25" s="87"/>
      <c r="O25" s="87">
        <v>360</v>
      </c>
      <c r="P25" s="70">
        <f>O25*E25</f>
        <v>229.96800000000002</v>
      </c>
      <c r="Q25" s="61" t="s">
        <v>149</v>
      </c>
    </row>
    <row r="27" spans="1:17" ht="16">
      <c r="A27" s="99" t="s">
        <v>17</v>
      </c>
      <c r="B27" s="99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</row>
    <row r="28" spans="1:17">
      <c r="A28" s="12" t="s">
        <v>12</v>
      </c>
      <c r="B28" s="6" t="s">
        <v>78</v>
      </c>
      <c r="C28" s="6" t="s">
        <v>79</v>
      </c>
      <c r="D28" s="29">
        <v>108.1</v>
      </c>
      <c r="E28" s="32">
        <v>0.5917</v>
      </c>
      <c r="F28" s="6" t="s">
        <v>41</v>
      </c>
      <c r="G28" s="37">
        <v>172.5</v>
      </c>
      <c r="H28" s="20"/>
      <c r="I28" s="38"/>
      <c r="J28" s="20"/>
      <c r="K28" s="37">
        <v>290</v>
      </c>
      <c r="L28" s="20"/>
      <c r="M28" s="38"/>
      <c r="N28" s="20"/>
      <c r="O28" s="20">
        <v>462.5</v>
      </c>
      <c r="P28" s="31">
        <f>O28*E28</f>
        <v>273.66125</v>
      </c>
      <c r="Q28" s="6" t="s">
        <v>143</v>
      </c>
    </row>
    <row r="30" spans="1:17" ht="16">
      <c r="A30" s="99" t="s">
        <v>11</v>
      </c>
      <c r="B30" s="99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</row>
    <row r="31" spans="1:17">
      <c r="A31" s="12" t="s">
        <v>12</v>
      </c>
      <c r="B31" s="6" t="s">
        <v>81</v>
      </c>
      <c r="C31" s="6" t="s">
        <v>82</v>
      </c>
      <c r="D31" s="29">
        <v>122.8</v>
      </c>
      <c r="E31" s="32">
        <v>0.57210000000000005</v>
      </c>
      <c r="F31" s="6" t="s">
        <v>80</v>
      </c>
      <c r="G31" s="37">
        <v>185</v>
      </c>
      <c r="H31" s="20"/>
      <c r="I31" s="38"/>
      <c r="J31" s="20"/>
      <c r="K31" s="37">
        <v>330</v>
      </c>
      <c r="L31" s="20"/>
      <c r="M31" s="38"/>
      <c r="N31" s="20"/>
      <c r="O31" s="20">
        <v>515</v>
      </c>
      <c r="P31" s="31">
        <f>O31*E31</f>
        <v>294.63150000000002</v>
      </c>
      <c r="Q31" s="6" t="s">
        <v>143</v>
      </c>
    </row>
  </sheetData>
  <mergeCells count="20">
    <mergeCell ref="A1:Q2"/>
    <mergeCell ref="A3:A4"/>
    <mergeCell ref="B3:B4"/>
    <mergeCell ref="C3:C4"/>
    <mergeCell ref="D3:D4"/>
    <mergeCell ref="E3:E4"/>
    <mergeCell ref="F3:F4"/>
    <mergeCell ref="G3:J3"/>
    <mergeCell ref="K3:N3"/>
    <mergeCell ref="O3:O4"/>
    <mergeCell ref="P3:P4"/>
    <mergeCell ref="Q3:Q4"/>
    <mergeCell ref="A5:N5"/>
    <mergeCell ref="A8:N8"/>
    <mergeCell ref="A30:N30"/>
    <mergeCell ref="A12:N12"/>
    <mergeCell ref="A16:N16"/>
    <mergeCell ref="A20:N20"/>
    <mergeCell ref="A23:N23"/>
    <mergeCell ref="A27:N2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413A9-14D4-6946-9F0C-4B5FDCF37270}">
  <dimension ref="A1:M52"/>
  <sheetViews>
    <sheetView tabSelected="1" topLeftCell="A26" workbookViewId="0">
      <selection activeCell="M53" sqref="M53"/>
    </sheetView>
  </sheetViews>
  <sheetFormatPr baseColWidth="10" defaultColWidth="9.1640625" defaultRowHeight="13"/>
  <cols>
    <col min="1" max="1" width="7.5" style="5" bestFit="1" customWidth="1"/>
    <col min="2" max="2" width="20.5" style="5" bestFit="1" customWidth="1"/>
    <col min="3" max="3" width="28.5" style="5" bestFit="1" customWidth="1"/>
    <col min="4" max="4" width="21.5" style="30" bestFit="1" customWidth="1"/>
    <col min="5" max="5" width="10.5" style="33" bestFit="1" customWidth="1"/>
    <col min="6" max="6" width="39" style="5" bestFit="1" customWidth="1"/>
    <col min="7" max="9" width="5.5" style="9" customWidth="1"/>
    <col min="10" max="10" width="4.83203125" style="9" customWidth="1"/>
    <col min="11" max="11" width="7.83203125" style="9" bestFit="1" customWidth="1"/>
    <col min="12" max="12" width="8.5" style="7" bestFit="1" customWidth="1"/>
    <col min="13" max="13" width="22.33203125" style="5" bestFit="1" customWidth="1"/>
    <col min="14" max="16384" width="9.1640625" style="3"/>
  </cols>
  <sheetData>
    <row r="1" spans="1:13" s="2" customFormat="1" ht="29" customHeight="1">
      <c r="A1" s="107" t="s">
        <v>33</v>
      </c>
      <c r="B1" s="108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10"/>
    </row>
    <row r="2" spans="1:13" s="2" customFormat="1" ht="62" customHeight="1" thickBot="1">
      <c r="A2" s="111"/>
      <c r="B2" s="112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4"/>
    </row>
    <row r="3" spans="1:13" s="1" customFormat="1" ht="12.75" customHeight="1">
      <c r="A3" s="115" t="s">
        <v>142</v>
      </c>
      <c r="B3" s="122" t="s">
        <v>0</v>
      </c>
      <c r="C3" s="117" t="s">
        <v>147</v>
      </c>
      <c r="D3" s="119" t="s">
        <v>5</v>
      </c>
      <c r="E3" s="103" t="s">
        <v>6</v>
      </c>
      <c r="F3" s="121" t="s">
        <v>4</v>
      </c>
      <c r="G3" s="101" t="s">
        <v>8</v>
      </c>
      <c r="H3" s="101"/>
      <c r="I3" s="101"/>
      <c r="J3" s="101"/>
      <c r="K3" s="101" t="s">
        <v>1</v>
      </c>
      <c r="L3" s="103" t="s">
        <v>2</v>
      </c>
      <c r="M3" s="105" t="s">
        <v>148</v>
      </c>
    </row>
    <row r="4" spans="1:13" s="1" customFormat="1" ht="21" customHeight="1" thickBot="1">
      <c r="A4" s="116"/>
      <c r="B4" s="123"/>
      <c r="C4" s="118"/>
      <c r="D4" s="120"/>
      <c r="E4" s="104"/>
      <c r="F4" s="118"/>
      <c r="G4" s="27">
        <v>1</v>
      </c>
      <c r="H4" s="27">
        <v>2</v>
      </c>
      <c r="I4" s="27">
        <v>3</v>
      </c>
      <c r="J4" s="27" t="s">
        <v>3</v>
      </c>
      <c r="K4" s="102"/>
      <c r="L4" s="104"/>
      <c r="M4" s="106"/>
    </row>
    <row r="5" spans="1:13" ht="16">
      <c r="A5" s="124" t="s">
        <v>23</v>
      </c>
      <c r="B5" s="124"/>
      <c r="C5" s="124"/>
      <c r="D5" s="124"/>
      <c r="E5" s="124"/>
      <c r="F5" s="124"/>
      <c r="G5" s="124"/>
      <c r="H5" s="124"/>
      <c r="I5" s="124"/>
      <c r="J5" s="124"/>
    </row>
    <row r="6" spans="1:13">
      <c r="A6" s="12" t="s">
        <v>12</v>
      </c>
      <c r="B6" s="6" t="s">
        <v>110</v>
      </c>
      <c r="C6" s="6" t="s">
        <v>111</v>
      </c>
      <c r="D6" s="29">
        <v>42</v>
      </c>
      <c r="E6" s="32"/>
      <c r="F6" s="6" t="s">
        <v>40</v>
      </c>
      <c r="G6" s="37">
        <v>37.5</v>
      </c>
      <c r="H6" s="38"/>
      <c r="I6" s="20"/>
      <c r="J6" s="20"/>
      <c r="K6" s="20">
        <v>37.5</v>
      </c>
      <c r="L6" s="31"/>
      <c r="M6" s="6" t="s">
        <v>144</v>
      </c>
    </row>
    <row r="8" spans="1:13" ht="16">
      <c r="A8" s="99" t="s">
        <v>21</v>
      </c>
      <c r="B8" s="99"/>
      <c r="C8" s="100"/>
      <c r="D8" s="100"/>
      <c r="E8" s="100"/>
      <c r="F8" s="100"/>
      <c r="G8" s="100"/>
      <c r="H8" s="100"/>
      <c r="I8" s="100"/>
      <c r="J8" s="100"/>
    </row>
    <row r="9" spans="1:13">
      <c r="A9" s="16" t="s">
        <v>12</v>
      </c>
      <c r="B9" s="13" t="s">
        <v>43</v>
      </c>
      <c r="C9" s="13" t="s">
        <v>64</v>
      </c>
      <c r="D9" s="34">
        <v>53.8</v>
      </c>
      <c r="E9" s="48">
        <v>0.94740000000000002</v>
      </c>
      <c r="F9" s="13" t="s">
        <v>41</v>
      </c>
      <c r="G9" s="40">
        <v>97.5</v>
      </c>
      <c r="H9" s="21"/>
      <c r="I9" s="39"/>
      <c r="J9" s="21"/>
      <c r="K9" s="65">
        <v>97.5</v>
      </c>
      <c r="L9" s="45">
        <f>K9*E9</f>
        <v>92.371499999999997</v>
      </c>
      <c r="M9" s="59" t="s">
        <v>144</v>
      </c>
    </row>
    <row r="10" spans="1:13">
      <c r="A10" s="18" t="s">
        <v>18</v>
      </c>
      <c r="B10" s="15" t="s">
        <v>94</v>
      </c>
      <c r="C10" s="15" t="s">
        <v>95</v>
      </c>
      <c r="D10" s="35">
        <v>55.6</v>
      </c>
      <c r="E10" s="49">
        <v>0.91679999999999995</v>
      </c>
      <c r="F10" s="15" t="s">
        <v>45</v>
      </c>
      <c r="G10" s="41">
        <v>70</v>
      </c>
      <c r="H10" s="22"/>
      <c r="I10" s="22"/>
      <c r="J10" s="22"/>
      <c r="K10" s="66">
        <v>70</v>
      </c>
      <c r="L10" s="46">
        <f t="shared" ref="L10:L11" si="0">K10*E10</f>
        <v>64.176000000000002</v>
      </c>
      <c r="M10" s="60" t="s">
        <v>144</v>
      </c>
    </row>
    <row r="11" spans="1:13">
      <c r="A11" s="17" t="s">
        <v>19</v>
      </c>
      <c r="B11" s="14" t="s">
        <v>42</v>
      </c>
      <c r="C11" s="14" t="s">
        <v>66</v>
      </c>
      <c r="D11" s="36">
        <v>52.9</v>
      </c>
      <c r="E11" s="50">
        <v>0.96389999999999998</v>
      </c>
      <c r="F11" s="14" t="s">
        <v>41</v>
      </c>
      <c r="G11" s="43">
        <v>50</v>
      </c>
      <c r="H11" s="23"/>
      <c r="I11" s="23"/>
      <c r="J11" s="23"/>
      <c r="K11" s="67">
        <v>50</v>
      </c>
      <c r="L11" s="47">
        <f t="shared" si="0"/>
        <v>48.195</v>
      </c>
      <c r="M11" s="61" t="s">
        <v>144</v>
      </c>
    </row>
    <row r="13" spans="1:13" ht="16">
      <c r="A13" s="99" t="s">
        <v>23</v>
      </c>
      <c r="B13" s="99"/>
      <c r="C13" s="100"/>
      <c r="D13" s="100"/>
      <c r="E13" s="100"/>
      <c r="F13" s="100"/>
      <c r="G13" s="100"/>
      <c r="H13" s="100"/>
      <c r="I13" s="100"/>
      <c r="J13" s="100"/>
    </row>
    <row r="14" spans="1:13">
      <c r="A14" s="16" t="s">
        <v>12</v>
      </c>
      <c r="B14" s="13" t="s">
        <v>96</v>
      </c>
      <c r="C14" s="13" t="s">
        <v>97</v>
      </c>
      <c r="D14" s="56">
        <v>57.1</v>
      </c>
      <c r="E14" s="48">
        <v>0.89339999999999997</v>
      </c>
      <c r="F14" s="59" t="s">
        <v>40</v>
      </c>
      <c r="G14" s="40">
        <v>62.5</v>
      </c>
      <c r="H14" s="21"/>
      <c r="I14" s="21"/>
      <c r="J14" s="21"/>
      <c r="K14" s="65">
        <v>62.5</v>
      </c>
      <c r="L14" s="78">
        <f>K14*E14</f>
        <v>55.837499999999999</v>
      </c>
      <c r="M14" s="59" t="s">
        <v>144</v>
      </c>
    </row>
    <row r="15" spans="1:13">
      <c r="A15" s="18" t="s">
        <v>18</v>
      </c>
      <c r="B15" s="15" t="s">
        <v>48</v>
      </c>
      <c r="C15" s="15" t="s">
        <v>69</v>
      </c>
      <c r="D15" s="57">
        <v>58</v>
      </c>
      <c r="E15" s="49">
        <v>0.88449999999999995</v>
      </c>
      <c r="F15" s="60" t="s">
        <v>41</v>
      </c>
      <c r="G15" s="41">
        <v>52.5</v>
      </c>
      <c r="H15" s="42"/>
      <c r="I15" s="42"/>
      <c r="J15" s="22"/>
      <c r="K15" s="66">
        <v>52.5</v>
      </c>
      <c r="L15" s="7">
        <f t="shared" ref="L15:L16" si="1">K15*E15</f>
        <v>46.436249999999994</v>
      </c>
      <c r="M15" s="60" t="s">
        <v>144</v>
      </c>
    </row>
    <row r="16" spans="1:13">
      <c r="A16" s="17" t="s">
        <v>19</v>
      </c>
      <c r="B16" s="14" t="s">
        <v>49</v>
      </c>
      <c r="C16" s="14" t="s">
        <v>70</v>
      </c>
      <c r="D16" s="58">
        <v>57.7</v>
      </c>
      <c r="E16" s="50">
        <v>0.88019999999999998</v>
      </c>
      <c r="F16" s="61" t="s">
        <v>41</v>
      </c>
      <c r="G16" s="43">
        <v>42.5</v>
      </c>
      <c r="H16" s="23"/>
      <c r="I16" s="23"/>
      <c r="J16" s="23"/>
      <c r="K16" s="67">
        <v>42.5</v>
      </c>
      <c r="L16" s="85">
        <f t="shared" si="1"/>
        <v>37.408499999999997</v>
      </c>
      <c r="M16" s="61" t="s">
        <v>144</v>
      </c>
    </row>
    <row r="18" spans="1:13" ht="16">
      <c r="A18" s="99" t="s">
        <v>13</v>
      </c>
      <c r="B18" s="99"/>
      <c r="C18" s="100"/>
      <c r="D18" s="100"/>
      <c r="E18" s="100"/>
      <c r="F18" s="100"/>
      <c r="G18" s="100"/>
      <c r="H18" s="100"/>
      <c r="I18" s="100"/>
      <c r="J18" s="100"/>
    </row>
    <row r="19" spans="1:13">
      <c r="A19" s="12" t="s">
        <v>12</v>
      </c>
      <c r="B19" s="6" t="s">
        <v>112</v>
      </c>
      <c r="C19" s="6" t="s">
        <v>113</v>
      </c>
      <c r="D19" s="29">
        <v>67.2</v>
      </c>
      <c r="E19" s="32">
        <v>0.77380000000000004</v>
      </c>
      <c r="F19" s="6" t="s">
        <v>40</v>
      </c>
      <c r="G19" s="37">
        <v>102.5</v>
      </c>
      <c r="H19" s="20"/>
      <c r="I19" s="38"/>
      <c r="J19" s="20"/>
      <c r="K19" s="20">
        <v>102.5</v>
      </c>
      <c r="L19" s="31">
        <f>K19*E19</f>
        <v>79.31450000000001</v>
      </c>
      <c r="M19" s="6" t="s">
        <v>144</v>
      </c>
    </row>
    <row r="21" spans="1:13" ht="16">
      <c r="A21" s="99" t="s">
        <v>14</v>
      </c>
      <c r="B21" s="99"/>
      <c r="C21" s="100"/>
      <c r="D21" s="100"/>
      <c r="E21" s="100"/>
      <c r="F21" s="100"/>
      <c r="G21" s="100"/>
      <c r="H21" s="100"/>
      <c r="I21" s="100"/>
      <c r="J21" s="100"/>
    </row>
    <row r="22" spans="1:13">
      <c r="A22" s="16" t="s">
        <v>12</v>
      </c>
      <c r="B22" s="13" t="s">
        <v>88</v>
      </c>
      <c r="C22" s="24" t="s">
        <v>86</v>
      </c>
      <c r="D22" s="56">
        <v>74.5</v>
      </c>
      <c r="E22" s="48">
        <v>0.71589999999999998</v>
      </c>
      <c r="F22" s="59" t="s">
        <v>40</v>
      </c>
      <c r="G22" s="40">
        <v>142.5</v>
      </c>
      <c r="H22" s="21"/>
      <c r="I22" s="21"/>
      <c r="J22" s="21"/>
      <c r="K22" s="21">
        <v>142.5</v>
      </c>
      <c r="L22" s="62">
        <f>K22*E22</f>
        <v>102.01575</v>
      </c>
      <c r="M22" s="13" t="s">
        <v>143</v>
      </c>
    </row>
    <row r="23" spans="1:13">
      <c r="A23" s="17" t="s">
        <v>18</v>
      </c>
      <c r="B23" s="14" t="s">
        <v>114</v>
      </c>
      <c r="C23" s="26" t="s">
        <v>115</v>
      </c>
      <c r="D23" s="58">
        <v>74.5</v>
      </c>
      <c r="E23" s="50">
        <v>0.71589999999999998</v>
      </c>
      <c r="F23" s="61" t="s">
        <v>41</v>
      </c>
      <c r="G23" s="43">
        <v>100</v>
      </c>
      <c r="H23" s="23"/>
      <c r="I23" s="23"/>
      <c r="J23" s="23"/>
      <c r="K23" s="23">
        <v>100</v>
      </c>
      <c r="L23" s="64">
        <f>K23*E23</f>
        <v>71.59</v>
      </c>
      <c r="M23" s="14" t="s">
        <v>143</v>
      </c>
    </row>
    <row r="25" spans="1:13" ht="16">
      <c r="A25" s="99" t="s">
        <v>10</v>
      </c>
      <c r="B25" s="99"/>
      <c r="C25" s="100"/>
      <c r="D25" s="100"/>
      <c r="E25" s="100"/>
      <c r="F25" s="100"/>
      <c r="G25" s="100"/>
      <c r="H25" s="100"/>
      <c r="I25" s="100"/>
      <c r="J25" s="100"/>
    </row>
    <row r="26" spans="1:13">
      <c r="A26" s="72" t="s">
        <v>12</v>
      </c>
      <c r="B26" s="24" t="s">
        <v>116</v>
      </c>
      <c r="C26" s="24" t="s">
        <v>117</v>
      </c>
      <c r="D26" s="56">
        <v>76.099999999999994</v>
      </c>
      <c r="E26" s="48">
        <v>0.71189999999999998</v>
      </c>
      <c r="F26" s="59" t="s">
        <v>40</v>
      </c>
      <c r="G26" s="75">
        <v>82.5</v>
      </c>
      <c r="H26" s="21"/>
      <c r="I26" s="77"/>
      <c r="J26" s="21"/>
      <c r="K26" s="86">
        <v>82.5</v>
      </c>
      <c r="L26" s="68">
        <f>K26*E26</f>
        <v>58.731749999999998</v>
      </c>
      <c r="M26" s="59" t="s">
        <v>144</v>
      </c>
    </row>
    <row r="27" spans="1:13">
      <c r="A27" s="79" t="s">
        <v>12</v>
      </c>
      <c r="B27" s="26" t="s">
        <v>90</v>
      </c>
      <c r="C27" s="26" t="s">
        <v>91</v>
      </c>
      <c r="D27" s="58">
        <v>79.900000000000006</v>
      </c>
      <c r="E27" s="50">
        <v>0.68320000000000003</v>
      </c>
      <c r="F27" s="61" t="s">
        <v>41</v>
      </c>
      <c r="G27" s="82">
        <v>100</v>
      </c>
      <c r="H27" s="23"/>
      <c r="I27" s="84"/>
      <c r="J27" s="23"/>
      <c r="K27" s="87">
        <v>100</v>
      </c>
      <c r="L27" s="70">
        <f>G27*E27</f>
        <v>68.320000000000007</v>
      </c>
      <c r="M27" s="61" t="s">
        <v>143</v>
      </c>
    </row>
    <row r="29" spans="1:13" ht="16">
      <c r="A29" s="99" t="s">
        <v>15</v>
      </c>
      <c r="B29" s="99"/>
      <c r="C29" s="100"/>
      <c r="D29" s="100"/>
      <c r="E29" s="100"/>
      <c r="F29" s="100"/>
      <c r="G29" s="100"/>
      <c r="H29" s="100"/>
      <c r="I29" s="100"/>
      <c r="J29" s="100"/>
    </row>
    <row r="30" spans="1:13">
      <c r="A30" s="16" t="s">
        <v>12</v>
      </c>
      <c r="B30" s="13" t="s">
        <v>118</v>
      </c>
      <c r="C30" s="13" t="s">
        <v>120</v>
      </c>
      <c r="D30" s="56">
        <v>89.9</v>
      </c>
      <c r="E30" s="48">
        <v>0.63880000000000003</v>
      </c>
      <c r="F30" s="59" t="s">
        <v>41</v>
      </c>
      <c r="G30" s="40">
        <v>120</v>
      </c>
      <c r="H30" s="21"/>
      <c r="I30" s="39"/>
      <c r="J30" s="21"/>
      <c r="K30" s="21">
        <v>120</v>
      </c>
      <c r="L30" s="45">
        <f>K30*E30</f>
        <v>76.656000000000006</v>
      </c>
      <c r="M30" s="13" t="s">
        <v>143</v>
      </c>
    </row>
    <row r="31" spans="1:13">
      <c r="A31" s="18" t="s">
        <v>12</v>
      </c>
      <c r="B31" s="15" t="s">
        <v>119</v>
      </c>
      <c r="C31" s="15" t="s">
        <v>121</v>
      </c>
      <c r="D31" s="57">
        <v>89.3</v>
      </c>
      <c r="E31" s="49">
        <v>0.64100000000000001</v>
      </c>
      <c r="F31" s="60" t="s">
        <v>41</v>
      </c>
      <c r="G31" s="41">
        <v>135</v>
      </c>
      <c r="H31" s="22"/>
      <c r="I31" s="42"/>
      <c r="J31" s="22"/>
      <c r="K31" s="22">
        <v>135</v>
      </c>
      <c r="L31" s="46">
        <f>K31*E31</f>
        <v>86.534999999999997</v>
      </c>
      <c r="M31" s="15" t="s">
        <v>146</v>
      </c>
    </row>
    <row r="32" spans="1:13">
      <c r="A32" s="79" t="s">
        <v>12</v>
      </c>
      <c r="B32" s="26" t="s">
        <v>92</v>
      </c>
      <c r="C32" s="26" t="s">
        <v>93</v>
      </c>
      <c r="D32" s="36">
        <v>89.9</v>
      </c>
      <c r="E32" s="81">
        <v>0.63880000000000003</v>
      </c>
      <c r="F32" s="14" t="s">
        <v>41</v>
      </c>
      <c r="G32" s="82">
        <v>150</v>
      </c>
      <c r="H32" s="23"/>
      <c r="I32" s="23"/>
      <c r="J32" s="23"/>
      <c r="K32" s="23">
        <v>150</v>
      </c>
      <c r="L32" s="47">
        <f>K32*E32</f>
        <v>95.820000000000007</v>
      </c>
      <c r="M32" s="14" t="s">
        <v>149</v>
      </c>
    </row>
    <row r="34" spans="1:13" ht="16">
      <c r="A34" s="99" t="s">
        <v>16</v>
      </c>
      <c r="B34" s="99"/>
      <c r="C34" s="100"/>
      <c r="D34" s="100"/>
      <c r="E34" s="100"/>
      <c r="F34" s="100"/>
      <c r="G34" s="100"/>
      <c r="H34" s="100"/>
      <c r="I34" s="100"/>
      <c r="J34" s="100"/>
    </row>
    <row r="35" spans="1:13">
      <c r="A35" s="16" t="s">
        <v>12</v>
      </c>
      <c r="B35" s="13" t="s">
        <v>122</v>
      </c>
      <c r="C35" s="13" t="s">
        <v>125</v>
      </c>
      <c r="D35" s="56">
        <v>90.1</v>
      </c>
      <c r="E35" s="48">
        <v>0.63800000000000001</v>
      </c>
      <c r="F35" s="59" t="s">
        <v>41</v>
      </c>
      <c r="G35" s="40">
        <v>107.5</v>
      </c>
      <c r="H35" s="21"/>
      <c r="I35" s="39"/>
      <c r="J35" s="21"/>
      <c r="K35" s="65">
        <v>107.5</v>
      </c>
      <c r="L35" s="45">
        <f>K35*E35</f>
        <v>68.585000000000008</v>
      </c>
      <c r="M35" s="59" t="s">
        <v>144</v>
      </c>
    </row>
    <row r="36" spans="1:13">
      <c r="A36" s="18" t="s">
        <v>12</v>
      </c>
      <c r="B36" s="15" t="s">
        <v>123</v>
      </c>
      <c r="C36" s="15" t="s">
        <v>126</v>
      </c>
      <c r="D36" s="57">
        <v>94</v>
      </c>
      <c r="E36" s="49">
        <v>0.625</v>
      </c>
      <c r="F36" s="60" t="s">
        <v>40</v>
      </c>
      <c r="G36" s="41">
        <v>165</v>
      </c>
      <c r="H36" s="22"/>
      <c r="I36" s="22"/>
      <c r="J36" s="22"/>
      <c r="K36" s="66">
        <v>165</v>
      </c>
      <c r="L36" s="46">
        <f>K36*E36*1.044</f>
        <v>107.66250000000001</v>
      </c>
      <c r="M36" s="60" t="s">
        <v>146</v>
      </c>
    </row>
    <row r="37" spans="1:13">
      <c r="A37" s="17" t="s">
        <v>12</v>
      </c>
      <c r="B37" s="14" t="s">
        <v>124</v>
      </c>
      <c r="C37" s="14" t="s">
        <v>127</v>
      </c>
      <c r="D37" s="58">
        <v>91.9</v>
      </c>
      <c r="E37" s="50">
        <v>0.63180000000000003</v>
      </c>
      <c r="F37" s="61" t="s">
        <v>41</v>
      </c>
      <c r="G37" s="43">
        <v>150</v>
      </c>
      <c r="H37" s="23"/>
      <c r="I37" s="23"/>
      <c r="J37" s="23"/>
      <c r="K37" s="67">
        <v>150</v>
      </c>
      <c r="L37" s="47">
        <f>K37*E37*1.06</f>
        <v>100.45620000000001</v>
      </c>
      <c r="M37" s="61" t="s">
        <v>149</v>
      </c>
    </row>
    <row r="39" spans="1:13" ht="16">
      <c r="A39" s="99" t="s">
        <v>17</v>
      </c>
      <c r="B39" s="99"/>
      <c r="C39" s="100"/>
      <c r="D39" s="100"/>
      <c r="E39" s="100"/>
      <c r="F39" s="100"/>
      <c r="G39" s="100"/>
      <c r="H39" s="100"/>
      <c r="I39" s="100"/>
      <c r="J39" s="100"/>
    </row>
    <row r="40" spans="1:13">
      <c r="A40" s="72" t="s">
        <v>12</v>
      </c>
      <c r="B40" s="24" t="s">
        <v>78</v>
      </c>
      <c r="C40" s="13" t="s">
        <v>79</v>
      </c>
      <c r="D40" s="73">
        <v>108.1</v>
      </c>
      <c r="E40" s="48">
        <v>0.5917</v>
      </c>
      <c r="F40" s="59" t="s">
        <v>41</v>
      </c>
      <c r="G40" s="75">
        <v>172.5</v>
      </c>
      <c r="H40" s="65"/>
      <c r="I40" s="98"/>
      <c r="J40" s="21"/>
      <c r="K40" s="86">
        <v>172.5</v>
      </c>
      <c r="L40" s="68">
        <f>K40*E40</f>
        <v>102.06825000000001</v>
      </c>
      <c r="M40" s="59" t="s">
        <v>143</v>
      </c>
    </row>
    <row r="41" spans="1:13">
      <c r="A41" s="94" t="s">
        <v>12</v>
      </c>
      <c r="B41" s="25" t="s">
        <v>128</v>
      </c>
      <c r="C41" s="15" t="s">
        <v>129</v>
      </c>
      <c r="D41" s="30">
        <v>101</v>
      </c>
      <c r="E41" s="49">
        <v>0.60619999999999996</v>
      </c>
      <c r="F41" s="60" t="s">
        <v>40</v>
      </c>
      <c r="G41" s="71">
        <v>150</v>
      </c>
      <c r="H41" s="66"/>
      <c r="I41" s="95"/>
      <c r="J41" s="22"/>
      <c r="K41" s="96">
        <v>150</v>
      </c>
      <c r="L41" s="69">
        <f>K41*E41</f>
        <v>90.929999999999993</v>
      </c>
      <c r="M41" s="60" t="s">
        <v>146</v>
      </c>
    </row>
    <row r="42" spans="1:13">
      <c r="A42" s="79" t="s">
        <v>12</v>
      </c>
      <c r="B42" s="26" t="s">
        <v>130</v>
      </c>
      <c r="C42" s="14" t="s">
        <v>131</v>
      </c>
      <c r="D42" s="80">
        <v>104</v>
      </c>
      <c r="E42" s="50">
        <v>0.59960000000000002</v>
      </c>
      <c r="F42" s="61" t="s">
        <v>41</v>
      </c>
      <c r="G42" s="82">
        <v>150</v>
      </c>
      <c r="H42" s="67"/>
      <c r="I42" s="97"/>
      <c r="J42" s="23"/>
      <c r="K42" s="87">
        <v>150</v>
      </c>
      <c r="L42" s="70">
        <f>K42*E42*1.63</f>
        <v>146.60219999999998</v>
      </c>
      <c r="M42" s="61" t="s">
        <v>150</v>
      </c>
    </row>
    <row r="44" spans="1:13" ht="16">
      <c r="A44" s="99" t="s">
        <v>11</v>
      </c>
      <c r="B44" s="99"/>
      <c r="C44" s="100"/>
      <c r="D44" s="100"/>
      <c r="E44" s="100"/>
      <c r="F44" s="100"/>
      <c r="G44" s="100"/>
      <c r="H44" s="100"/>
      <c r="I44" s="100"/>
      <c r="J44" s="100"/>
    </row>
    <row r="45" spans="1:13">
      <c r="A45" s="72" t="s">
        <v>12</v>
      </c>
      <c r="B45" s="24" t="s">
        <v>132</v>
      </c>
      <c r="C45" s="24" t="s">
        <v>137</v>
      </c>
      <c r="D45" s="34">
        <v>112.3</v>
      </c>
      <c r="E45" s="74">
        <v>0.58489999999999998</v>
      </c>
      <c r="F45" s="13" t="s">
        <v>40</v>
      </c>
      <c r="G45" s="75">
        <v>232.5</v>
      </c>
      <c r="H45" s="65"/>
      <c r="I45" s="39"/>
      <c r="J45" s="86"/>
      <c r="K45" s="86">
        <v>232.5</v>
      </c>
      <c r="L45" s="68">
        <f>K45*E45</f>
        <v>135.98925</v>
      </c>
      <c r="M45" s="59" t="s">
        <v>143</v>
      </c>
    </row>
    <row r="46" spans="1:13">
      <c r="A46" s="94" t="s">
        <v>18</v>
      </c>
      <c r="B46" s="25" t="s">
        <v>133</v>
      </c>
      <c r="C46" s="25" t="s">
        <v>138</v>
      </c>
      <c r="D46" s="35">
        <v>115.4</v>
      </c>
      <c r="E46" s="33">
        <v>0.58050000000000002</v>
      </c>
      <c r="F46" s="15" t="s">
        <v>40</v>
      </c>
      <c r="G46" s="71">
        <v>225</v>
      </c>
      <c r="H46" s="66"/>
      <c r="I46" s="42"/>
      <c r="J46" s="96"/>
      <c r="K46" s="96">
        <v>225</v>
      </c>
      <c r="L46" s="69">
        <f t="shared" ref="L46:L47" si="2">K46*E46</f>
        <v>130.61250000000001</v>
      </c>
      <c r="M46" s="60" t="s">
        <v>143</v>
      </c>
    </row>
    <row r="47" spans="1:13">
      <c r="A47" s="94" t="s">
        <v>19</v>
      </c>
      <c r="B47" s="25" t="s">
        <v>81</v>
      </c>
      <c r="C47" s="25" t="s">
        <v>82</v>
      </c>
      <c r="D47" s="35">
        <v>122.8</v>
      </c>
      <c r="E47" s="33">
        <v>0.57210000000000005</v>
      </c>
      <c r="F47" s="15" t="s">
        <v>80</v>
      </c>
      <c r="G47" s="71">
        <v>185</v>
      </c>
      <c r="H47" s="66"/>
      <c r="I47" s="42"/>
      <c r="J47" s="96"/>
      <c r="K47" s="96">
        <v>185</v>
      </c>
      <c r="L47" s="69">
        <f t="shared" si="2"/>
        <v>105.83850000000001</v>
      </c>
      <c r="M47" s="60" t="s">
        <v>143</v>
      </c>
    </row>
    <row r="48" spans="1:13">
      <c r="A48" s="94" t="s">
        <v>12</v>
      </c>
      <c r="B48" s="25" t="s">
        <v>134</v>
      </c>
      <c r="C48" s="25" t="s">
        <v>140</v>
      </c>
      <c r="D48" s="35">
        <v>118.2</v>
      </c>
      <c r="E48" s="33">
        <v>0.57699999999999996</v>
      </c>
      <c r="F48" s="15" t="s">
        <v>41</v>
      </c>
      <c r="G48" s="71">
        <v>200</v>
      </c>
      <c r="H48" s="66"/>
      <c r="I48" s="42"/>
      <c r="J48" s="96"/>
      <c r="K48" s="96">
        <v>200</v>
      </c>
      <c r="L48" s="69">
        <f>K48*E48*1.078</f>
        <v>124.4012</v>
      </c>
      <c r="M48" s="60" t="s">
        <v>149</v>
      </c>
    </row>
    <row r="49" spans="1:13">
      <c r="A49" s="79" t="s">
        <v>18</v>
      </c>
      <c r="B49" s="26" t="s">
        <v>135</v>
      </c>
      <c r="C49" s="26" t="s">
        <v>141</v>
      </c>
      <c r="D49" s="36">
        <v>122.7</v>
      </c>
      <c r="E49" s="81">
        <v>0.57199999999999995</v>
      </c>
      <c r="F49" s="14" t="s">
        <v>41</v>
      </c>
      <c r="G49" s="82">
        <v>180</v>
      </c>
      <c r="H49" s="67"/>
      <c r="I49" s="44"/>
      <c r="J49" s="87"/>
      <c r="K49" s="87">
        <v>180</v>
      </c>
      <c r="L49" s="70">
        <f>K49*E49*1.06</f>
        <v>109.13759999999999</v>
      </c>
      <c r="M49" s="61" t="s">
        <v>149</v>
      </c>
    </row>
    <row r="51" spans="1:13" ht="16">
      <c r="A51" s="99" t="s">
        <v>11</v>
      </c>
      <c r="B51" s="99"/>
      <c r="C51" s="100"/>
      <c r="D51" s="100"/>
      <c r="E51" s="100"/>
      <c r="F51" s="100"/>
      <c r="G51" s="100"/>
      <c r="H51" s="100"/>
      <c r="I51" s="100"/>
      <c r="J51" s="100"/>
    </row>
    <row r="52" spans="1:13">
      <c r="A52" s="12" t="s">
        <v>12</v>
      </c>
      <c r="B52" s="6" t="s">
        <v>136</v>
      </c>
      <c r="C52" s="6" t="s">
        <v>139</v>
      </c>
      <c r="D52" s="29">
        <v>125.1</v>
      </c>
      <c r="E52" s="32">
        <v>0.56979999999999997</v>
      </c>
      <c r="F52" s="6" t="s">
        <v>41</v>
      </c>
      <c r="G52" s="37">
        <v>192.5</v>
      </c>
      <c r="H52" s="20"/>
      <c r="I52" s="38"/>
      <c r="J52" s="20"/>
      <c r="K52" s="20">
        <v>192.5</v>
      </c>
      <c r="L52" s="31">
        <f>K52*E52*1.178</f>
        <v>129.21069699999998</v>
      </c>
      <c r="M52" s="6" t="s">
        <v>151</v>
      </c>
    </row>
  </sheetData>
  <mergeCells count="22"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  <mergeCell ref="A5:J5"/>
    <mergeCell ref="A8:J8"/>
    <mergeCell ref="A44:J44"/>
    <mergeCell ref="A18:J18"/>
    <mergeCell ref="A51:J51"/>
    <mergeCell ref="A13:J13"/>
    <mergeCell ref="A21:J21"/>
    <mergeCell ref="A25:J25"/>
    <mergeCell ref="A29:J29"/>
    <mergeCell ref="A34:J34"/>
    <mergeCell ref="A39:J39"/>
  </mergeCells>
  <phoneticPr fontId="6" type="noConversion"/>
  <pageMargins left="0.7" right="0.7" top="0.75" bottom="0.75" header="0.3" footer="0.3"/>
  <ignoredErrors>
    <ignoredError sqref="L36 L48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93A61-A8EE-43B8-A371-8EB263A226C9}">
  <dimension ref="A1:M9"/>
  <sheetViews>
    <sheetView workbookViewId="0">
      <selection activeCell="M10" sqref="M10"/>
    </sheetView>
  </sheetViews>
  <sheetFormatPr baseColWidth="10" defaultColWidth="9.1640625" defaultRowHeight="13"/>
  <cols>
    <col min="1" max="1" width="7.5" style="5" bestFit="1" customWidth="1"/>
    <col min="2" max="2" width="20.33203125" style="5" customWidth="1"/>
    <col min="3" max="3" width="27.6640625" style="5" bestFit="1" customWidth="1"/>
    <col min="4" max="4" width="21.5" style="30" bestFit="1" customWidth="1"/>
    <col min="5" max="5" width="10.5" style="33" bestFit="1" customWidth="1"/>
    <col min="6" max="6" width="32" style="5" customWidth="1"/>
    <col min="7" max="10" width="5.5" style="8" customWidth="1"/>
    <col min="11" max="11" width="10.5" style="9" bestFit="1" customWidth="1"/>
    <col min="12" max="12" width="8.6640625" style="7" bestFit="1" customWidth="1"/>
    <col min="13" max="13" width="20.83203125" style="5" customWidth="1"/>
    <col min="14" max="16384" width="9.1640625" style="3"/>
  </cols>
  <sheetData>
    <row r="1" spans="1:13" s="2" customFormat="1" ht="29" customHeight="1">
      <c r="A1" s="107" t="s">
        <v>34</v>
      </c>
      <c r="B1" s="108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10"/>
    </row>
    <row r="2" spans="1:13" s="2" customFormat="1" ht="62" customHeight="1" thickBot="1">
      <c r="A2" s="111"/>
      <c r="B2" s="112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4"/>
    </row>
    <row r="3" spans="1:13" s="1" customFormat="1" ht="12.75" customHeight="1">
      <c r="A3" s="115" t="s">
        <v>142</v>
      </c>
      <c r="B3" s="122" t="s">
        <v>0</v>
      </c>
      <c r="C3" s="117" t="s">
        <v>147</v>
      </c>
      <c r="D3" s="119" t="s">
        <v>5</v>
      </c>
      <c r="E3" s="103" t="s">
        <v>25</v>
      </c>
      <c r="F3" s="121" t="s">
        <v>4</v>
      </c>
      <c r="G3" s="121" t="s">
        <v>8</v>
      </c>
      <c r="H3" s="121"/>
      <c r="I3" s="121"/>
      <c r="J3" s="121"/>
      <c r="K3" s="101" t="s">
        <v>24</v>
      </c>
      <c r="L3" s="103" t="s">
        <v>2</v>
      </c>
      <c r="M3" s="105" t="s">
        <v>148</v>
      </c>
    </row>
    <row r="4" spans="1:13" s="1" customFormat="1" ht="21" customHeight="1" thickBot="1">
      <c r="A4" s="116"/>
      <c r="B4" s="123"/>
      <c r="C4" s="118"/>
      <c r="D4" s="120"/>
      <c r="E4" s="104"/>
      <c r="F4" s="118"/>
      <c r="G4" s="4">
        <v>1</v>
      </c>
      <c r="H4" s="4">
        <v>2</v>
      </c>
      <c r="I4" s="4">
        <v>3</v>
      </c>
      <c r="J4" s="4" t="s">
        <v>3</v>
      </c>
      <c r="K4" s="102"/>
      <c r="L4" s="104"/>
      <c r="M4" s="106"/>
    </row>
    <row r="5" spans="1:13" ht="16">
      <c r="A5" s="99" t="s">
        <v>13</v>
      </c>
      <c r="B5" s="99"/>
      <c r="C5" s="100"/>
      <c r="D5" s="100"/>
      <c r="E5" s="100"/>
      <c r="F5" s="100"/>
      <c r="G5" s="100"/>
      <c r="H5" s="100"/>
      <c r="I5" s="100"/>
      <c r="J5" s="100"/>
    </row>
    <row r="6" spans="1:13">
      <c r="A6" s="12" t="s">
        <v>12</v>
      </c>
      <c r="B6" s="6" t="s">
        <v>28</v>
      </c>
      <c r="C6" s="6" t="s">
        <v>30</v>
      </c>
      <c r="D6" s="29">
        <v>67.5</v>
      </c>
      <c r="E6" s="32">
        <v>0.74839999999999995</v>
      </c>
      <c r="F6" s="6" t="s">
        <v>27</v>
      </c>
      <c r="G6" s="10" t="s">
        <v>26</v>
      </c>
      <c r="H6" s="12"/>
      <c r="I6" s="12"/>
      <c r="J6" s="12"/>
      <c r="K6" s="20">
        <v>35</v>
      </c>
      <c r="L6" s="31">
        <f>K6*E6</f>
        <v>26.193999999999999</v>
      </c>
      <c r="M6" s="6" t="s">
        <v>143</v>
      </c>
    </row>
    <row r="8" spans="1:13" ht="16">
      <c r="A8" s="99" t="s">
        <v>10</v>
      </c>
      <c r="B8" s="99"/>
      <c r="C8" s="100"/>
      <c r="D8" s="100"/>
      <c r="E8" s="100"/>
      <c r="F8" s="100"/>
      <c r="G8" s="100"/>
      <c r="H8" s="100"/>
      <c r="I8" s="100"/>
      <c r="J8" s="100"/>
    </row>
    <row r="9" spans="1:13">
      <c r="A9" s="12" t="s">
        <v>12</v>
      </c>
      <c r="B9" s="6" t="s">
        <v>29</v>
      </c>
      <c r="C9" s="6" t="s">
        <v>30</v>
      </c>
      <c r="D9" s="29">
        <v>82.5</v>
      </c>
      <c r="E9" s="32">
        <v>0.64459999999999995</v>
      </c>
      <c r="F9" s="6" t="s">
        <v>27</v>
      </c>
      <c r="G9" s="10" t="s">
        <v>22</v>
      </c>
      <c r="H9" s="12"/>
      <c r="I9" s="11"/>
      <c r="J9" s="12"/>
      <c r="K9" s="20">
        <v>62.5</v>
      </c>
      <c r="L9" s="31">
        <f>K9*E9</f>
        <v>40.287499999999994</v>
      </c>
      <c r="M9" s="6" t="s">
        <v>143</v>
      </c>
    </row>
  </sheetData>
  <mergeCells count="13">
    <mergeCell ref="A1:M2"/>
    <mergeCell ref="A3:A4"/>
    <mergeCell ref="C3:C4"/>
    <mergeCell ref="D3:D4"/>
    <mergeCell ref="E3:E4"/>
    <mergeCell ref="F3:F4"/>
    <mergeCell ref="G3:J3"/>
    <mergeCell ref="B3:B4"/>
    <mergeCell ref="A5:J5"/>
    <mergeCell ref="A8:J8"/>
    <mergeCell ref="K3:K4"/>
    <mergeCell ref="L3:L4"/>
    <mergeCell ref="M3:M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6F2F0-D48F-A44B-BA81-92F0800DCD98}">
  <dimension ref="A1:M40"/>
  <sheetViews>
    <sheetView topLeftCell="A7" workbookViewId="0">
      <selection activeCell="M41" sqref="M41"/>
    </sheetView>
  </sheetViews>
  <sheetFormatPr baseColWidth="10" defaultColWidth="9.1640625" defaultRowHeight="13"/>
  <cols>
    <col min="1" max="1" width="7.5" style="5" bestFit="1" customWidth="1"/>
    <col min="2" max="2" width="20.5" style="5" bestFit="1" customWidth="1"/>
    <col min="3" max="3" width="28.5" style="5" bestFit="1" customWidth="1"/>
    <col min="4" max="4" width="21.5" style="30" bestFit="1" customWidth="1"/>
    <col min="5" max="5" width="10.5" style="33" bestFit="1" customWidth="1"/>
    <col min="6" max="6" width="39" style="5" bestFit="1" customWidth="1"/>
    <col min="7" max="9" width="5.5" style="9" customWidth="1"/>
    <col min="10" max="10" width="4.83203125" style="9" customWidth="1"/>
    <col min="11" max="11" width="7.83203125" style="9" bestFit="1" customWidth="1"/>
    <col min="12" max="12" width="8.5" style="7" bestFit="1" customWidth="1"/>
    <col min="13" max="13" width="22.33203125" style="5" bestFit="1" customWidth="1"/>
    <col min="14" max="16384" width="9.1640625" style="3"/>
  </cols>
  <sheetData>
    <row r="1" spans="1:13" s="2" customFormat="1" ht="29" customHeight="1">
      <c r="A1" s="107" t="s">
        <v>35</v>
      </c>
      <c r="B1" s="108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10"/>
    </row>
    <row r="2" spans="1:13" s="2" customFormat="1" ht="62" customHeight="1" thickBot="1">
      <c r="A2" s="111"/>
      <c r="B2" s="112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4"/>
    </row>
    <row r="3" spans="1:13" s="1" customFormat="1" ht="12.75" customHeight="1">
      <c r="A3" s="115" t="s">
        <v>142</v>
      </c>
      <c r="B3" s="122" t="s">
        <v>0</v>
      </c>
      <c r="C3" s="117" t="s">
        <v>147</v>
      </c>
      <c r="D3" s="119" t="s">
        <v>5</v>
      </c>
      <c r="E3" s="103" t="s">
        <v>6</v>
      </c>
      <c r="F3" s="121" t="s">
        <v>4</v>
      </c>
      <c r="G3" s="101" t="s">
        <v>9</v>
      </c>
      <c r="H3" s="101"/>
      <c r="I3" s="101"/>
      <c r="J3" s="101"/>
      <c r="K3" s="101" t="s">
        <v>1</v>
      </c>
      <c r="L3" s="103" t="s">
        <v>2</v>
      </c>
      <c r="M3" s="105" t="s">
        <v>148</v>
      </c>
    </row>
    <row r="4" spans="1:13" s="1" customFormat="1" ht="21" customHeight="1" thickBot="1">
      <c r="A4" s="116"/>
      <c r="B4" s="123"/>
      <c r="C4" s="118"/>
      <c r="D4" s="120"/>
      <c r="E4" s="104"/>
      <c r="F4" s="118"/>
      <c r="G4" s="27">
        <v>1</v>
      </c>
      <c r="H4" s="27">
        <v>2</v>
      </c>
      <c r="I4" s="27">
        <v>3</v>
      </c>
      <c r="J4" s="28" t="s">
        <v>3</v>
      </c>
      <c r="K4" s="102"/>
      <c r="L4" s="104"/>
      <c r="M4" s="106"/>
    </row>
    <row r="5" spans="1:13" ht="16">
      <c r="A5" s="99" t="s">
        <v>21</v>
      </c>
      <c r="B5" s="99"/>
      <c r="C5" s="100"/>
      <c r="D5" s="100"/>
      <c r="E5" s="100"/>
      <c r="F5" s="100"/>
      <c r="G5" s="100"/>
      <c r="H5" s="100"/>
      <c r="I5" s="100"/>
      <c r="J5" s="100"/>
    </row>
    <row r="6" spans="1:13">
      <c r="A6" s="16" t="s">
        <v>12</v>
      </c>
      <c r="B6" s="13" t="s">
        <v>43</v>
      </c>
      <c r="C6" s="13" t="s">
        <v>64</v>
      </c>
      <c r="D6" s="34">
        <v>53.8</v>
      </c>
      <c r="E6" s="48">
        <v>0.94740000000000002</v>
      </c>
      <c r="F6" s="13" t="s">
        <v>41</v>
      </c>
      <c r="G6" s="40">
        <v>157.5</v>
      </c>
      <c r="H6" s="21"/>
      <c r="I6" s="39"/>
      <c r="J6" s="65"/>
      <c r="K6" s="65">
        <v>157.5</v>
      </c>
      <c r="L6" s="45">
        <f>K6*E6</f>
        <v>149.21549999999999</v>
      </c>
      <c r="M6" s="59" t="s">
        <v>144</v>
      </c>
    </row>
    <row r="7" spans="1:13">
      <c r="A7" s="18" t="s">
        <v>18</v>
      </c>
      <c r="B7" s="15" t="s">
        <v>94</v>
      </c>
      <c r="C7" s="15" t="s">
        <v>95</v>
      </c>
      <c r="D7" s="35">
        <v>55.6</v>
      </c>
      <c r="E7" s="49">
        <v>0.91679999999999995</v>
      </c>
      <c r="F7" s="15" t="s">
        <v>45</v>
      </c>
      <c r="G7" s="41">
        <v>130</v>
      </c>
      <c r="H7" s="22"/>
      <c r="I7" s="22"/>
      <c r="J7" s="66"/>
      <c r="K7" s="66">
        <v>130</v>
      </c>
      <c r="L7" s="46">
        <f t="shared" ref="L7:L8" si="0">K7*E7</f>
        <v>119.184</v>
      </c>
      <c r="M7" s="60" t="s">
        <v>144</v>
      </c>
    </row>
    <row r="8" spans="1:13">
      <c r="A8" s="17" t="s">
        <v>19</v>
      </c>
      <c r="B8" s="14" t="s">
        <v>42</v>
      </c>
      <c r="C8" s="14" t="s">
        <v>66</v>
      </c>
      <c r="D8" s="36">
        <v>52.9</v>
      </c>
      <c r="E8" s="50">
        <v>0.96389999999999998</v>
      </c>
      <c r="F8" s="14" t="s">
        <v>41</v>
      </c>
      <c r="G8" s="43">
        <v>80</v>
      </c>
      <c r="H8" s="23"/>
      <c r="I8" s="44"/>
      <c r="J8" s="67"/>
      <c r="K8" s="67">
        <v>80</v>
      </c>
      <c r="L8" s="47">
        <f t="shared" si="0"/>
        <v>77.111999999999995</v>
      </c>
      <c r="M8" s="61" t="s">
        <v>144</v>
      </c>
    </row>
    <row r="10" spans="1:13" ht="16">
      <c r="A10" s="99" t="s">
        <v>23</v>
      </c>
      <c r="B10" s="99"/>
      <c r="C10" s="100"/>
      <c r="D10" s="100"/>
      <c r="E10" s="100"/>
      <c r="F10" s="100"/>
      <c r="G10" s="100"/>
      <c r="H10" s="100"/>
      <c r="I10" s="100"/>
      <c r="J10" s="100"/>
    </row>
    <row r="11" spans="1:13">
      <c r="A11" s="16" t="s">
        <v>12</v>
      </c>
      <c r="B11" s="13" t="s">
        <v>96</v>
      </c>
      <c r="C11" s="13" t="s">
        <v>97</v>
      </c>
      <c r="D11" s="56">
        <v>57.1</v>
      </c>
      <c r="E11" s="48">
        <v>0.89339999999999997</v>
      </c>
      <c r="F11" s="59" t="s">
        <v>40</v>
      </c>
      <c r="G11" s="40">
        <v>90</v>
      </c>
      <c r="H11" s="39"/>
      <c r="I11" s="39"/>
      <c r="J11" s="21"/>
      <c r="K11" s="65">
        <v>90</v>
      </c>
      <c r="L11" s="45">
        <f>K11*E11</f>
        <v>80.405999999999992</v>
      </c>
      <c r="M11" s="59" t="s">
        <v>144</v>
      </c>
    </row>
    <row r="12" spans="1:13">
      <c r="A12" s="18" t="s">
        <v>18</v>
      </c>
      <c r="B12" s="15" t="s">
        <v>49</v>
      </c>
      <c r="C12" s="15" t="s">
        <v>70</v>
      </c>
      <c r="D12" s="57">
        <v>57.7</v>
      </c>
      <c r="E12" s="49">
        <v>0.88449999999999995</v>
      </c>
      <c r="F12" s="60" t="s">
        <v>41</v>
      </c>
      <c r="G12" s="41">
        <v>80</v>
      </c>
      <c r="H12" s="22"/>
      <c r="I12" s="22"/>
      <c r="J12" s="22"/>
      <c r="K12" s="66">
        <v>80</v>
      </c>
      <c r="L12" s="46">
        <f t="shared" ref="L12:L13" si="1">K12*E12</f>
        <v>70.759999999999991</v>
      </c>
      <c r="M12" s="60" t="s">
        <v>144</v>
      </c>
    </row>
    <row r="13" spans="1:13">
      <c r="A13" s="18" t="s">
        <v>19</v>
      </c>
      <c r="B13" s="15" t="s">
        <v>48</v>
      </c>
      <c r="C13" s="15" t="s">
        <v>69</v>
      </c>
      <c r="D13" s="57">
        <v>58</v>
      </c>
      <c r="E13" s="49">
        <v>0.88019999999999998</v>
      </c>
      <c r="F13" s="60" t="s">
        <v>41</v>
      </c>
      <c r="G13" s="41">
        <v>80</v>
      </c>
      <c r="H13" s="22"/>
      <c r="I13" s="42"/>
      <c r="J13" s="22"/>
      <c r="K13" s="66">
        <v>80</v>
      </c>
      <c r="L13" s="46">
        <f t="shared" si="1"/>
        <v>70.415999999999997</v>
      </c>
      <c r="M13" s="60" t="s">
        <v>144</v>
      </c>
    </row>
    <row r="14" spans="1:13">
      <c r="A14" s="17" t="s">
        <v>12</v>
      </c>
      <c r="B14" s="14" t="s">
        <v>50</v>
      </c>
      <c r="C14" s="14" t="s">
        <v>51</v>
      </c>
      <c r="D14" s="58">
        <v>59.3</v>
      </c>
      <c r="E14" s="50">
        <v>0.86209999999999998</v>
      </c>
      <c r="F14" s="61" t="s">
        <v>41</v>
      </c>
      <c r="G14" s="43">
        <v>155</v>
      </c>
      <c r="H14" s="23"/>
      <c r="I14" s="23"/>
      <c r="J14" s="23"/>
      <c r="K14" s="67">
        <v>155</v>
      </c>
      <c r="L14" s="47">
        <f>K14*E14*1.44</f>
        <v>192.42071999999999</v>
      </c>
      <c r="M14" s="61" t="s">
        <v>145</v>
      </c>
    </row>
    <row r="16" spans="1:13" ht="16">
      <c r="A16" s="99" t="s">
        <v>13</v>
      </c>
      <c r="B16" s="99"/>
      <c r="C16" s="100"/>
      <c r="D16" s="100"/>
      <c r="E16" s="100"/>
      <c r="F16" s="100"/>
      <c r="G16" s="100"/>
      <c r="H16" s="100"/>
      <c r="I16" s="100"/>
      <c r="J16" s="100"/>
    </row>
    <row r="17" spans="1:13">
      <c r="A17" s="16" t="s">
        <v>12</v>
      </c>
      <c r="B17" s="13" t="s">
        <v>98</v>
      </c>
      <c r="C17" s="13" t="s">
        <v>100</v>
      </c>
      <c r="D17" s="56">
        <v>66.7</v>
      </c>
      <c r="E17" s="48">
        <v>0.77849999999999997</v>
      </c>
      <c r="F17" s="59" t="s">
        <v>41</v>
      </c>
      <c r="G17" s="40">
        <v>170</v>
      </c>
      <c r="H17" s="21"/>
      <c r="I17" s="39"/>
      <c r="J17" s="21"/>
      <c r="K17" s="21">
        <v>170</v>
      </c>
      <c r="L17" s="45">
        <f>K17*E17</f>
        <v>132.345</v>
      </c>
      <c r="M17" s="13" t="s">
        <v>144</v>
      </c>
    </row>
    <row r="18" spans="1:13">
      <c r="A18" s="17" t="s">
        <v>18</v>
      </c>
      <c r="B18" s="14" t="s">
        <v>99</v>
      </c>
      <c r="C18" s="14" t="s">
        <v>101</v>
      </c>
      <c r="D18" s="58">
        <v>62.6</v>
      </c>
      <c r="E18" s="50">
        <v>0.82120000000000004</v>
      </c>
      <c r="F18" s="61" t="s">
        <v>41</v>
      </c>
      <c r="G18" s="43">
        <v>100</v>
      </c>
      <c r="H18" s="23"/>
      <c r="I18" s="44"/>
      <c r="J18" s="23"/>
      <c r="K18" s="23">
        <v>100</v>
      </c>
      <c r="L18" s="47">
        <f>K18*E18</f>
        <v>82.12</v>
      </c>
      <c r="M18" s="14" t="s">
        <v>144</v>
      </c>
    </row>
    <row r="20" spans="1:13" ht="16">
      <c r="A20" s="99" t="s">
        <v>14</v>
      </c>
      <c r="B20" s="99"/>
      <c r="C20" s="100"/>
      <c r="D20" s="100"/>
      <c r="E20" s="100"/>
      <c r="F20" s="100"/>
      <c r="G20" s="100"/>
      <c r="H20" s="100"/>
      <c r="I20" s="100"/>
      <c r="J20" s="100"/>
    </row>
    <row r="21" spans="1:13">
      <c r="A21" s="12" t="s">
        <v>12</v>
      </c>
      <c r="B21" s="6" t="s">
        <v>102</v>
      </c>
      <c r="C21" s="90" t="s">
        <v>103</v>
      </c>
      <c r="D21" s="91">
        <v>74.400000000000006</v>
      </c>
      <c r="E21" s="32">
        <v>0.71660000000000001</v>
      </c>
      <c r="F21" s="92" t="s">
        <v>41</v>
      </c>
      <c r="G21" s="37">
        <v>132.5</v>
      </c>
      <c r="H21" s="20"/>
      <c r="I21" s="20"/>
      <c r="J21" s="20"/>
      <c r="K21" s="20">
        <v>132.5</v>
      </c>
      <c r="L21" s="93">
        <f>G21*E21</f>
        <v>94.9495</v>
      </c>
      <c r="M21" s="6" t="s">
        <v>144</v>
      </c>
    </row>
    <row r="23" spans="1:13" ht="16">
      <c r="A23" s="99" t="s">
        <v>10</v>
      </c>
      <c r="B23" s="99"/>
      <c r="C23" s="100"/>
      <c r="D23" s="100"/>
      <c r="E23" s="100"/>
      <c r="F23" s="100"/>
      <c r="G23" s="100"/>
      <c r="H23" s="100"/>
      <c r="I23" s="100"/>
      <c r="J23" s="100"/>
    </row>
    <row r="24" spans="1:13">
      <c r="A24" s="72" t="s">
        <v>12</v>
      </c>
      <c r="B24" s="24" t="s">
        <v>90</v>
      </c>
      <c r="C24" s="24" t="s">
        <v>91</v>
      </c>
      <c r="D24" s="56">
        <v>79.900000000000006</v>
      </c>
      <c r="E24" s="51">
        <v>0.68320000000000003</v>
      </c>
      <c r="F24" s="13" t="s">
        <v>41</v>
      </c>
      <c r="G24" s="75">
        <v>190</v>
      </c>
      <c r="H24" s="21"/>
      <c r="I24" s="88"/>
      <c r="J24" s="86"/>
      <c r="K24" s="86">
        <v>190</v>
      </c>
      <c r="L24" s="68">
        <f>G24*E24</f>
        <v>129.80799999999999</v>
      </c>
      <c r="M24" s="59" t="s">
        <v>143</v>
      </c>
    </row>
    <row r="25" spans="1:13">
      <c r="A25" s="79" t="s">
        <v>12</v>
      </c>
      <c r="B25" s="26" t="s">
        <v>104</v>
      </c>
      <c r="C25" s="26" t="s">
        <v>105</v>
      </c>
      <c r="D25" s="58">
        <v>78</v>
      </c>
      <c r="E25" s="52">
        <v>0.69389999999999996</v>
      </c>
      <c r="F25" s="14" t="s">
        <v>41</v>
      </c>
      <c r="G25" s="82">
        <v>210</v>
      </c>
      <c r="H25" s="23"/>
      <c r="I25" s="89"/>
      <c r="J25" s="87"/>
      <c r="K25" s="87">
        <v>210</v>
      </c>
      <c r="L25" s="70">
        <f>K25*E25*1.078</f>
        <v>157.085082</v>
      </c>
      <c r="M25" s="61" t="s">
        <v>149</v>
      </c>
    </row>
    <row r="27" spans="1:13" ht="16">
      <c r="A27" s="99" t="s">
        <v>15</v>
      </c>
      <c r="B27" s="99"/>
      <c r="C27" s="100"/>
      <c r="D27" s="100"/>
      <c r="E27" s="100"/>
      <c r="F27" s="100"/>
      <c r="G27" s="100"/>
      <c r="H27" s="100"/>
      <c r="I27" s="100"/>
      <c r="J27" s="100"/>
    </row>
    <row r="28" spans="1:13">
      <c r="A28" s="72" t="s">
        <v>12</v>
      </c>
      <c r="B28" s="24" t="s">
        <v>60</v>
      </c>
      <c r="C28" s="24" t="s">
        <v>58</v>
      </c>
      <c r="D28" s="34">
        <v>88.5</v>
      </c>
      <c r="E28" s="74">
        <v>0.64400000000000002</v>
      </c>
      <c r="F28" s="13" t="s">
        <v>41</v>
      </c>
      <c r="G28" s="75">
        <v>220</v>
      </c>
      <c r="H28" s="65"/>
      <c r="I28" s="39"/>
      <c r="J28" s="86"/>
      <c r="K28" s="86">
        <v>220</v>
      </c>
      <c r="L28" s="68">
        <f>K28*E28</f>
        <v>141.68</v>
      </c>
      <c r="M28" s="59" t="s">
        <v>143</v>
      </c>
    </row>
    <row r="29" spans="1:13">
      <c r="A29" s="79" t="s">
        <v>12</v>
      </c>
      <c r="B29" s="26" t="s">
        <v>106</v>
      </c>
      <c r="C29" s="26" t="s">
        <v>107</v>
      </c>
      <c r="D29" s="36">
        <v>87.1</v>
      </c>
      <c r="E29" s="81">
        <v>0.64949999999999997</v>
      </c>
      <c r="F29" s="14" t="s">
        <v>40</v>
      </c>
      <c r="G29" s="82">
        <v>212.5</v>
      </c>
      <c r="H29" s="67"/>
      <c r="I29" s="44"/>
      <c r="J29" s="87"/>
      <c r="K29" s="87">
        <v>212.5</v>
      </c>
      <c r="L29" s="70">
        <f>K29*E29</f>
        <v>138.01874999999998</v>
      </c>
      <c r="M29" s="61" t="s">
        <v>146</v>
      </c>
    </row>
    <row r="31" spans="1:13" ht="16">
      <c r="A31" s="99" t="s">
        <v>16</v>
      </c>
      <c r="B31" s="99"/>
      <c r="C31" s="100"/>
      <c r="D31" s="100"/>
      <c r="E31" s="100"/>
      <c r="F31" s="100"/>
      <c r="G31" s="100"/>
      <c r="H31" s="100"/>
      <c r="I31" s="100"/>
      <c r="J31" s="100"/>
    </row>
    <row r="32" spans="1:13">
      <c r="A32" s="72" t="s">
        <v>12</v>
      </c>
      <c r="B32" s="24" t="s">
        <v>62</v>
      </c>
      <c r="C32" s="13" t="s">
        <v>63</v>
      </c>
      <c r="D32" s="73">
        <v>94.9</v>
      </c>
      <c r="E32" s="48">
        <v>0.62229999999999996</v>
      </c>
      <c r="F32" s="59" t="s">
        <v>41</v>
      </c>
      <c r="G32" s="75">
        <v>230</v>
      </c>
      <c r="H32" s="65"/>
      <c r="I32" s="65"/>
      <c r="J32" s="21"/>
      <c r="K32" s="86">
        <v>230</v>
      </c>
      <c r="L32" s="68">
        <f>K32*E32</f>
        <v>143.12899999999999</v>
      </c>
      <c r="M32" s="59" t="s">
        <v>143</v>
      </c>
    </row>
    <row r="33" spans="1:13">
      <c r="A33" s="94" t="s">
        <v>18</v>
      </c>
      <c r="B33" s="25" t="s">
        <v>108</v>
      </c>
      <c r="C33" s="15" t="s">
        <v>109</v>
      </c>
      <c r="D33" s="30">
        <v>94</v>
      </c>
      <c r="E33" s="49">
        <v>0.625</v>
      </c>
      <c r="F33" s="60" t="s">
        <v>41</v>
      </c>
      <c r="G33" s="71">
        <v>160</v>
      </c>
      <c r="H33" s="66"/>
      <c r="I33" s="95"/>
      <c r="J33" s="22"/>
      <c r="K33" s="96">
        <v>160</v>
      </c>
      <c r="L33" s="69">
        <f>K33*E33</f>
        <v>100</v>
      </c>
      <c r="M33" s="60" t="s">
        <v>143</v>
      </c>
    </row>
    <row r="34" spans="1:13">
      <c r="A34" s="79" t="s">
        <v>12</v>
      </c>
      <c r="B34" s="26" t="s">
        <v>62</v>
      </c>
      <c r="C34" s="14" t="s">
        <v>77</v>
      </c>
      <c r="D34" s="80">
        <v>94.9</v>
      </c>
      <c r="E34" s="50">
        <v>0.62229999999999996</v>
      </c>
      <c r="F34" s="61" t="s">
        <v>41</v>
      </c>
      <c r="G34" s="82">
        <v>230</v>
      </c>
      <c r="H34" s="67"/>
      <c r="I34" s="97"/>
      <c r="J34" s="23"/>
      <c r="K34" s="87">
        <v>230</v>
      </c>
      <c r="L34" s="70">
        <f>K34*E34*1.028</f>
        <v>147.13661199999999</v>
      </c>
      <c r="M34" s="61" t="s">
        <v>146</v>
      </c>
    </row>
    <row r="36" spans="1:13" ht="16">
      <c r="A36" s="99" t="s">
        <v>17</v>
      </c>
      <c r="B36" s="99"/>
      <c r="C36" s="100"/>
      <c r="D36" s="100"/>
      <c r="E36" s="100"/>
      <c r="F36" s="100"/>
      <c r="G36" s="100"/>
      <c r="H36" s="100"/>
      <c r="I36" s="100"/>
      <c r="J36" s="100"/>
    </row>
    <row r="37" spans="1:13">
      <c r="A37" s="12" t="s">
        <v>12</v>
      </c>
      <c r="B37" s="6" t="s">
        <v>78</v>
      </c>
      <c r="C37" s="6" t="s">
        <v>79</v>
      </c>
      <c r="D37" s="29">
        <v>108.1</v>
      </c>
      <c r="E37" s="32">
        <v>0.5917</v>
      </c>
      <c r="F37" s="6" t="s">
        <v>41</v>
      </c>
      <c r="G37" s="37">
        <v>290</v>
      </c>
      <c r="H37" s="20"/>
      <c r="I37" s="38"/>
      <c r="J37" s="20"/>
      <c r="K37" s="20">
        <v>290</v>
      </c>
      <c r="L37" s="31">
        <f>K37*E37</f>
        <v>171.59299999999999</v>
      </c>
      <c r="M37" s="6" t="s">
        <v>143</v>
      </c>
    </row>
    <row r="39" spans="1:13" ht="16">
      <c r="A39" s="99" t="s">
        <v>11</v>
      </c>
      <c r="B39" s="99"/>
      <c r="C39" s="100"/>
      <c r="D39" s="100"/>
      <c r="E39" s="100"/>
      <c r="F39" s="100"/>
      <c r="G39" s="100"/>
      <c r="H39" s="100"/>
      <c r="I39" s="100"/>
      <c r="J39" s="100"/>
    </row>
    <row r="40" spans="1:13">
      <c r="A40" s="12" t="s">
        <v>12</v>
      </c>
      <c r="B40" s="6" t="s">
        <v>81</v>
      </c>
      <c r="C40" s="6" t="s">
        <v>82</v>
      </c>
      <c r="D40" s="29">
        <v>122.8</v>
      </c>
      <c r="E40" s="32">
        <v>0.57210000000000005</v>
      </c>
      <c r="F40" s="6" t="s">
        <v>80</v>
      </c>
      <c r="G40" s="37">
        <v>330</v>
      </c>
      <c r="H40" s="20"/>
      <c r="I40" s="38"/>
      <c r="J40" s="20"/>
      <c r="K40" s="20">
        <v>330</v>
      </c>
      <c r="L40" s="31">
        <f>K40*E40</f>
        <v>188.79300000000001</v>
      </c>
      <c r="M40" s="6" t="s">
        <v>143</v>
      </c>
    </row>
  </sheetData>
  <mergeCells count="20"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  <mergeCell ref="A39:J39"/>
    <mergeCell ref="A16:J16"/>
    <mergeCell ref="A10:J10"/>
    <mergeCell ref="A20:J20"/>
    <mergeCell ref="A23:J23"/>
    <mergeCell ref="A27:J27"/>
    <mergeCell ref="A31:J31"/>
    <mergeCell ref="A36:J3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IPL ПЛ без экипировки</vt:lpstr>
      <vt:lpstr>IPL Двоеборье без экип</vt:lpstr>
      <vt:lpstr>IPL Жим без экипировки</vt:lpstr>
      <vt:lpstr>СПР Жим СФО</vt:lpstr>
      <vt:lpstr>IPL Тяга без экип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2023-02-14T15:32:48Z</dcterms:modified>
</cp:coreProperties>
</file>