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7D86316F-B90A-2541-8131-F77B2123A33B}" xr6:coauthVersionLast="45" xr6:coauthVersionMax="45" xr10:uidLastSave="{00000000-0000-0000-0000-000000000000}"/>
  <bookViews>
    <workbookView xWindow="480" yWindow="460" windowWidth="28320" windowHeight="16000" activeTab="4" xr2:uid="{00000000-000D-0000-FFFF-FFFF00000000}"/>
  </bookViews>
  <sheets>
    <sheet name="СПР Пауэрспорт ДК" sheetId="18" r:id="rId1"/>
    <sheet name="СПР Пауэрспорт" sheetId="17" r:id="rId2"/>
    <sheet name="СПР Подъем на бицепс ДК" sheetId="16" r:id="rId3"/>
    <sheet name="СПР Подъем на бицепс" sheetId="15" r:id="rId4"/>
    <sheet name="ФЖД Армейский жим макс.ДК" sheetId="9" r:id="rId5"/>
  </sheet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9" l="1"/>
  <c r="M9" i="9"/>
  <c r="E9" i="9"/>
  <c r="P19" i="18" l="1"/>
  <c r="O19" i="18"/>
  <c r="P18" i="18"/>
  <c r="O18" i="18"/>
  <c r="P15" i="18"/>
  <c r="O15" i="18"/>
  <c r="P12" i="18"/>
  <c r="O12" i="18"/>
  <c r="P9" i="18"/>
  <c r="O9" i="18"/>
  <c r="P6" i="18"/>
  <c r="O6" i="18"/>
  <c r="P6" i="17"/>
  <c r="O6" i="17"/>
  <c r="L21" i="16"/>
  <c r="K21" i="16"/>
  <c r="L18" i="16"/>
  <c r="K18" i="16"/>
  <c r="L17" i="16"/>
  <c r="K17" i="16"/>
  <c r="L16" i="16"/>
  <c r="K16" i="16"/>
  <c r="L13" i="16"/>
  <c r="K13" i="16"/>
  <c r="L12" i="16"/>
  <c r="K12" i="16"/>
  <c r="L9" i="16"/>
  <c r="L6" i="16"/>
  <c r="K6" i="16"/>
  <c r="L6" i="15"/>
  <c r="K6" i="15"/>
  <c r="L10" i="9"/>
  <c r="K10" i="9"/>
  <c r="E10" i="9"/>
  <c r="L6" i="9"/>
  <c r="K6" i="9"/>
  <c r="E6" i="9"/>
</calcChain>
</file>

<file path=xl/sharedStrings.xml><?xml version="1.0" encoding="utf-8"?>
<sst xmlns="http://schemas.openxmlformats.org/spreadsheetml/2006/main" count="278" uniqueCount="128">
  <si>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</si>
  <si>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</si>
  <si>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</si>
  <si>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</si>
  <si>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</si>
  <si>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</si>
  <si>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</si>
  <si>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Результат</t>
  </si>
  <si>
    <t>Жим стоя</t>
  </si>
  <si>
    <t>ВЕСОВАЯ КАТЕГОРИЯ   80</t>
  </si>
  <si>
    <t>Черняев Дмитрий</t>
  </si>
  <si>
    <t>Открытая (14.05.1985)/37</t>
  </si>
  <si>
    <t>72,90</t>
  </si>
  <si>
    <t>75,0</t>
  </si>
  <si>
    <t>80,0</t>
  </si>
  <si>
    <t>82,5</t>
  </si>
  <si>
    <t>40,0</t>
  </si>
  <si>
    <t>1</t>
  </si>
  <si>
    <t>ВЕСОВАЯ КАТЕГОРИЯ   70</t>
  </si>
  <si>
    <t>Беляков Олег</t>
  </si>
  <si>
    <t>69,00</t>
  </si>
  <si>
    <t>52,5</t>
  </si>
  <si>
    <t>57,5</t>
  </si>
  <si>
    <t>60,0</t>
  </si>
  <si>
    <t xml:space="preserve">Трухтанов Павел </t>
  </si>
  <si>
    <t>Семенов Андрей</t>
  </si>
  <si>
    <t>78,80</t>
  </si>
  <si>
    <t>72,5</t>
  </si>
  <si>
    <t>85,0</t>
  </si>
  <si>
    <t>ВЕСОВАЯ КАТЕГОРИЯ   82.5</t>
  </si>
  <si>
    <t>65,0</t>
  </si>
  <si>
    <t>70,0</t>
  </si>
  <si>
    <t>ВЕСОВАЯ КАТЕГОРИЯ   56</t>
  </si>
  <si>
    <t>Горожанина Ольга</t>
  </si>
  <si>
    <t>Открытая (05.11.1983)/39</t>
  </si>
  <si>
    <t>55,80</t>
  </si>
  <si>
    <t>30,0</t>
  </si>
  <si>
    <t>ВЕСОВАЯ КАТЕГОРИЯ   67.5</t>
  </si>
  <si>
    <t>45,0</t>
  </si>
  <si>
    <t xml:space="preserve">Горожанина Ольга </t>
  </si>
  <si>
    <t>62,5</t>
  </si>
  <si>
    <t>55,0</t>
  </si>
  <si>
    <t>37,5</t>
  </si>
  <si>
    <t>Летвяков Андрей</t>
  </si>
  <si>
    <t>Открытая (26.06.1986)/36</t>
  </si>
  <si>
    <t>82,20</t>
  </si>
  <si>
    <t>50,0</t>
  </si>
  <si>
    <t>ВЕСОВАЯ КАТЕГОРИЯ   90</t>
  </si>
  <si>
    <t>Князев Андрей</t>
  </si>
  <si>
    <t>83,20</t>
  </si>
  <si>
    <t>67,5</t>
  </si>
  <si>
    <t xml:space="preserve">Арусланов Шамиль </t>
  </si>
  <si>
    <t>ВЕСОВАЯ КАТЕГОРИЯ   100</t>
  </si>
  <si>
    <t>-</t>
  </si>
  <si>
    <t>Варакин Александр</t>
  </si>
  <si>
    <t>Открытая (22.07.1987)/35</t>
  </si>
  <si>
    <t>89,00</t>
  </si>
  <si>
    <t>Чернева Марина</t>
  </si>
  <si>
    <t>81,20</t>
  </si>
  <si>
    <t>42,5</t>
  </si>
  <si>
    <t>Ключников Леонид</t>
  </si>
  <si>
    <t>66,60</t>
  </si>
  <si>
    <t xml:space="preserve">Ключников Виктор </t>
  </si>
  <si>
    <t>Сылка Виталий</t>
  </si>
  <si>
    <t>80,30</t>
  </si>
  <si>
    <t>Поляков Сергей</t>
  </si>
  <si>
    <t>90,00</t>
  </si>
  <si>
    <t xml:space="preserve">Никитин Дмитрий </t>
  </si>
  <si>
    <t>Трухнев Андрей</t>
  </si>
  <si>
    <t>Открытая (09.05.1986)/36</t>
  </si>
  <si>
    <t>89,70</t>
  </si>
  <si>
    <t>Ключников Виктор</t>
  </si>
  <si>
    <t>99,50</t>
  </si>
  <si>
    <t>ВЕСОВАЯ КАТЕГОРИЯ   125</t>
  </si>
  <si>
    <t>Стецко Юрий</t>
  </si>
  <si>
    <t>Открытая (02.04.1986)/36</t>
  </si>
  <si>
    <t>111,30</t>
  </si>
  <si>
    <t>120,0</t>
  </si>
  <si>
    <t>125,0</t>
  </si>
  <si>
    <t>132,5</t>
  </si>
  <si>
    <t>87,5</t>
  </si>
  <si>
    <t>32,5</t>
  </si>
  <si>
    <t>35,0</t>
  </si>
  <si>
    <t>Волков Кирилл</t>
  </si>
  <si>
    <t>82,50</t>
  </si>
  <si>
    <t xml:space="preserve">Стецко Юрий </t>
  </si>
  <si>
    <t>Дементьев Илья</t>
  </si>
  <si>
    <t>87,90</t>
  </si>
  <si>
    <t>77,5</t>
  </si>
  <si>
    <t>Хабибуллин Динар</t>
  </si>
  <si>
    <t>96,90</t>
  </si>
  <si>
    <t>Дубатовкин Андрей</t>
  </si>
  <si>
    <t>Открытая (19.08.1988)/34</t>
  </si>
  <si>
    <t>93,50</t>
  </si>
  <si>
    <t>Мастера 50-59 (27.09.1970)/52</t>
  </si>
  <si>
    <t>Мастера 40-49 (03.02.1974)/48</t>
  </si>
  <si>
    <t>Тяга</t>
  </si>
  <si>
    <t>Юноши 13-19 (06.02.2008)/14</t>
  </si>
  <si>
    <t>Юноши 13-19 (02.08.2005)/17</t>
  </si>
  <si>
    <t>Юноши 13-19 (28.06.2003)/19</t>
  </si>
  <si>
    <t>Юноши 13-19 (12.07.2008)/14</t>
  </si>
  <si>
    <t>Юниоры 20-23 (04.07.2000)/22</t>
  </si>
  <si>
    <t>Мастера 40-49 (07.08.1982)/40</t>
  </si>
  <si>
    <t>Мастера 40-49 (20.07.1977)/45</t>
  </si>
  <si>
    <t>Мастера 50-54 (17.07.1970)/52</t>
  </si>
  <si>
    <t>Мастера 55-59 (07.09.1963)/59</t>
  </si>
  <si>
    <t>Открытый Кубок Евразии WRPF
СПР Пауэрспорт ДК
Самара/Самарская область, 10 декабря 2022 года</t>
  </si>
  <si>
    <t>Открытый Кубок Евразии WRPF
СПР Пауэрспорт
Самара/Самарская область, 10 декабря 2022 года</t>
  </si>
  <si>
    <t>Открытый Кубок Евразии WRPF
СПР Строгий подъем штанги на бицепс ДК
Самара/Самарская область, 10 декабря 2022 года</t>
  </si>
  <si>
    <t>Открытый Кубок Евразии WRPF
СПР Строгий подъем штанги на бицепс
Самара/Самарская область, 10 декабря 2022 года</t>
  </si>
  <si>
    <t>Открытый Кубок Евразии WRPF
ФЖД Армейский жим на максимум ДК
Самара/Самарская область, 10 декабря 2022 года</t>
  </si>
  <si>
    <t xml:space="preserve">Самара </t>
  </si>
  <si>
    <t xml:space="preserve">Ульяновск </t>
  </si>
  <si>
    <t xml:space="preserve">Димитровград </t>
  </si>
  <si>
    <t xml:space="preserve"> Тоцкое </t>
  </si>
  <si>
    <t xml:space="preserve">Набережные Челны </t>
  </si>
  <si>
    <t xml:space="preserve">  Тоцкое </t>
  </si>
  <si>
    <t xml:space="preserve">Оренбург </t>
  </si>
  <si>
    <t xml:space="preserve"> Новокуйбышевск</t>
  </si>
  <si>
    <t>№</t>
  </si>
  <si>
    <t>Жим</t>
  </si>
  <si>
    <t xml:space="preserve">
Дата рождения/Возраст</t>
  </si>
  <si>
    <t>Возрастная группа</t>
  </si>
  <si>
    <t>O</t>
  </si>
  <si>
    <t>J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</si>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</sst>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3" style="5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7.5" style="7" bestFit="1" customWidth="1"/>
    <col min="17" max="17" width="21.6640625" style="5" customWidth="1"/>
    <col min="18" max="16384" width="9.1640625" style="3"/>
  </cols>
  <sheetData>
    <row r="1" spans="1:17" s="2" customFormat="1" ht="29" customHeight="1">
      <c r="A1" s="48" t="s">
        <v>106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119</v>
      </c>
      <c r="B3" s="40" t="s">
        <v>0</v>
      </c>
      <c r="C3" s="58" t="s">
        <v>121</v>
      </c>
      <c r="D3" s="58" t="s">
        <v>5</v>
      </c>
      <c r="E3" s="42" t="s">
        <v>122</v>
      </c>
      <c r="F3" s="60" t="s">
        <v>6</v>
      </c>
      <c r="G3" s="60" t="s">
        <v>120</v>
      </c>
      <c r="H3" s="60"/>
      <c r="I3" s="60"/>
      <c r="J3" s="60"/>
      <c r="K3" s="60" t="s">
        <v>96</v>
      </c>
      <c r="L3" s="60"/>
      <c r="M3" s="60"/>
      <c r="N3" s="60"/>
      <c r="O3" s="42" t="s">
        <v>1</v>
      </c>
      <c r="P3" s="42" t="s">
        <v>3</v>
      </c>
      <c r="Q3" s="44" t="s">
        <v>2</v>
      </c>
    </row>
    <row r="4" spans="1:17" s="1" customFormat="1" ht="21" customHeight="1" thickBot="1">
      <c r="A4" s="57"/>
      <c r="B4" s="41"/>
      <c r="C4" s="59"/>
      <c r="D4" s="59"/>
      <c r="E4" s="43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3"/>
      <c r="P4" s="43"/>
      <c r="Q4" s="45"/>
    </row>
    <row r="5" spans="1:17" ht="16">
      <c r="A5" s="46" t="s">
        <v>32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13" t="s">
        <v>17</v>
      </c>
      <c r="B6" s="9" t="s">
        <v>33</v>
      </c>
      <c r="C6" s="9" t="s">
        <v>34</v>
      </c>
      <c r="D6" s="9" t="s">
        <v>35</v>
      </c>
      <c r="E6" s="10" t="s">
        <v>123</v>
      </c>
      <c r="F6" s="9" t="s">
        <v>112</v>
      </c>
      <c r="G6" s="14" t="s">
        <v>36</v>
      </c>
      <c r="H6" s="14" t="s">
        <v>81</v>
      </c>
      <c r="I6" s="14" t="s">
        <v>82</v>
      </c>
      <c r="J6" s="13"/>
      <c r="K6" s="14" t="s">
        <v>36</v>
      </c>
      <c r="L6" s="15" t="s">
        <v>81</v>
      </c>
      <c r="M6" s="13"/>
      <c r="N6" s="13"/>
      <c r="O6" s="11" t="str">
        <f>"65,0"</f>
        <v>65,0</v>
      </c>
      <c r="P6" s="11" t="str">
        <f>"68,0485"</f>
        <v>68,0485</v>
      </c>
      <c r="Q6" s="9"/>
    </row>
    <row r="8" spans="1:17" ht="16">
      <c r="A8" s="38" t="s">
        <v>29</v>
      </c>
      <c r="B8" s="38"/>
      <c r="C8" s="38"/>
      <c r="D8" s="38"/>
      <c r="E8" s="39"/>
      <c r="F8" s="38"/>
      <c r="G8" s="38"/>
      <c r="H8" s="38"/>
      <c r="I8" s="38"/>
      <c r="J8" s="38"/>
      <c r="K8" s="38"/>
      <c r="L8" s="38"/>
      <c r="M8" s="38"/>
      <c r="N8" s="38"/>
    </row>
    <row r="9" spans="1:17">
      <c r="A9" s="13" t="s">
        <v>17</v>
      </c>
      <c r="B9" s="9" t="s">
        <v>57</v>
      </c>
      <c r="C9" s="9" t="s">
        <v>94</v>
      </c>
      <c r="D9" s="9" t="s">
        <v>58</v>
      </c>
      <c r="E9" s="10" t="s">
        <v>126</v>
      </c>
      <c r="F9" s="9" t="s">
        <v>113</v>
      </c>
      <c r="G9" s="14" t="s">
        <v>46</v>
      </c>
      <c r="H9" s="14" t="s">
        <v>21</v>
      </c>
      <c r="I9" s="14" t="s">
        <v>41</v>
      </c>
      <c r="J9" s="13"/>
      <c r="K9" s="14" t="s">
        <v>16</v>
      </c>
      <c r="L9" s="14" t="s">
        <v>59</v>
      </c>
      <c r="M9" s="15" t="s">
        <v>38</v>
      </c>
      <c r="N9" s="13"/>
      <c r="O9" s="11" t="str">
        <f>"97,5"</f>
        <v>97,5</v>
      </c>
      <c r="P9" s="11" t="str">
        <f>"90,2226"</f>
        <v>90,2226</v>
      </c>
      <c r="Q9" s="9"/>
    </row>
    <row r="11" spans="1:17" ht="16">
      <c r="A11" s="38" t="s">
        <v>29</v>
      </c>
      <c r="B11" s="38"/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</row>
    <row r="12" spans="1:17">
      <c r="A12" s="13" t="s">
        <v>17</v>
      </c>
      <c r="B12" s="9" t="s">
        <v>83</v>
      </c>
      <c r="C12" s="9" t="s">
        <v>97</v>
      </c>
      <c r="D12" s="9" t="s">
        <v>84</v>
      </c>
      <c r="E12" s="10" t="s">
        <v>127</v>
      </c>
      <c r="F12" s="9" t="s">
        <v>114</v>
      </c>
      <c r="G12" s="14" t="s">
        <v>38</v>
      </c>
      <c r="H12" s="14" t="s">
        <v>21</v>
      </c>
      <c r="I12" s="14" t="s">
        <v>41</v>
      </c>
      <c r="J12" s="13"/>
      <c r="K12" s="14" t="s">
        <v>46</v>
      </c>
      <c r="L12" s="15" t="s">
        <v>41</v>
      </c>
      <c r="M12" s="14" t="s">
        <v>41</v>
      </c>
      <c r="N12" s="13"/>
      <c r="O12" s="11" t="str">
        <f>"110,0"</f>
        <v>110,0</v>
      </c>
      <c r="P12" s="11" t="str">
        <f>"70,9060"</f>
        <v>70,9060</v>
      </c>
      <c r="Q12" s="9" t="s">
        <v>85</v>
      </c>
    </row>
    <row r="14" spans="1:17" ht="16">
      <c r="A14" s="38" t="s">
        <v>47</v>
      </c>
      <c r="B14" s="38"/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</row>
    <row r="15" spans="1:17">
      <c r="A15" s="13" t="s">
        <v>17</v>
      </c>
      <c r="B15" s="9" t="s">
        <v>86</v>
      </c>
      <c r="C15" s="9" t="s">
        <v>98</v>
      </c>
      <c r="D15" s="9" t="s">
        <v>87</v>
      </c>
      <c r="E15" s="10" t="s">
        <v>127</v>
      </c>
      <c r="F15" s="9" t="s">
        <v>116</v>
      </c>
      <c r="G15" s="15" t="s">
        <v>13</v>
      </c>
      <c r="H15" s="14" t="s">
        <v>13</v>
      </c>
      <c r="I15" s="14" t="s">
        <v>88</v>
      </c>
      <c r="J15" s="13"/>
      <c r="K15" s="14" t="s">
        <v>38</v>
      </c>
      <c r="L15" s="14" t="s">
        <v>21</v>
      </c>
      <c r="M15" s="14" t="s">
        <v>22</v>
      </c>
      <c r="N15" s="13"/>
      <c r="O15" s="11" t="str">
        <f>"135,0"</f>
        <v>135,0</v>
      </c>
      <c r="P15" s="11" t="str">
        <f>"83,7135"</f>
        <v>83,7135</v>
      </c>
      <c r="Q15" s="9" t="s">
        <v>85</v>
      </c>
    </row>
    <row r="17" spans="1:17" ht="16">
      <c r="A17" s="38" t="s">
        <v>52</v>
      </c>
      <c r="B17" s="38"/>
      <c r="C17" s="38"/>
      <c r="D17" s="38"/>
      <c r="E17" s="39"/>
      <c r="F17" s="38"/>
      <c r="G17" s="38"/>
      <c r="H17" s="38"/>
      <c r="I17" s="38"/>
      <c r="J17" s="38"/>
      <c r="K17" s="38"/>
      <c r="L17" s="38"/>
      <c r="M17" s="38"/>
      <c r="N17" s="38"/>
    </row>
    <row r="18" spans="1:17">
      <c r="A18" s="25" t="s">
        <v>17</v>
      </c>
      <c r="B18" s="16" t="s">
        <v>89</v>
      </c>
      <c r="C18" s="16" t="s">
        <v>99</v>
      </c>
      <c r="D18" s="16" t="s">
        <v>90</v>
      </c>
      <c r="E18" s="17" t="s">
        <v>127</v>
      </c>
      <c r="F18" s="16" t="s">
        <v>112</v>
      </c>
      <c r="G18" s="30" t="s">
        <v>14</v>
      </c>
      <c r="H18" s="26" t="s">
        <v>28</v>
      </c>
      <c r="I18" s="26" t="s">
        <v>80</v>
      </c>
      <c r="J18" s="25"/>
      <c r="K18" s="26" t="s">
        <v>23</v>
      </c>
      <c r="L18" s="26" t="s">
        <v>30</v>
      </c>
      <c r="M18" s="30" t="s">
        <v>31</v>
      </c>
      <c r="N18" s="25"/>
      <c r="O18" s="18" t="str">
        <f>"152,5"</f>
        <v>152,5</v>
      </c>
      <c r="P18" s="18" t="str">
        <f>"89,8835"</f>
        <v>89,8835</v>
      </c>
      <c r="Q18" s="16" t="s">
        <v>39</v>
      </c>
    </row>
    <row r="19" spans="1:17">
      <c r="A19" s="27" t="s">
        <v>17</v>
      </c>
      <c r="B19" s="19" t="s">
        <v>91</v>
      </c>
      <c r="C19" s="19" t="s">
        <v>92</v>
      </c>
      <c r="D19" s="19" t="s">
        <v>93</v>
      </c>
      <c r="E19" s="20" t="s">
        <v>123</v>
      </c>
      <c r="F19" s="19" t="s">
        <v>117</v>
      </c>
      <c r="G19" s="28" t="s">
        <v>41</v>
      </c>
      <c r="H19" s="28" t="s">
        <v>23</v>
      </c>
      <c r="I19" s="29" t="s">
        <v>30</v>
      </c>
      <c r="J19" s="27"/>
      <c r="K19" s="28" t="s">
        <v>46</v>
      </c>
      <c r="L19" s="28" t="s">
        <v>41</v>
      </c>
      <c r="M19" s="29" t="s">
        <v>23</v>
      </c>
      <c r="N19" s="27"/>
      <c r="O19" s="21" t="str">
        <f>"115,0"</f>
        <v>115,0</v>
      </c>
      <c r="P19" s="21" t="str">
        <f>"68,9598"</f>
        <v>68,9598</v>
      </c>
      <c r="Q19" s="19" t="s">
        <v>85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7:N17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1.6640625" style="5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8" t="s">
        <v>107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119</v>
      </c>
      <c r="B3" s="40" t="s">
        <v>0</v>
      </c>
      <c r="C3" s="58" t="s">
        <v>121</v>
      </c>
      <c r="D3" s="58" t="s">
        <v>5</v>
      </c>
      <c r="E3" s="42" t="s">
        <v>122</v>
      </c>
      <c r="F3" s="60" t="s">
        <v>6</v>
      </c>
      <c r="G3" s="60" t="s">
        <v>120</v>
      </c>
      <c r="H3" s="60"/>
      <c r="I3" s="60"/>
      <c r="J3" s="60"/>
      <c r="K3" s="60" t="s">
        <v>96</v>
      </c>
      <c r="L3" s="60"/>
      <c r="M3" s="60"/>
      <c r="N3" s="60"/>
      <c r="O3" s="42" t="s">
        <v>1</v>
      </c>
      <c r="P3" s="42" t="s">
        <v>3</v>
      </c>
      <c r="Q3" s="44" t="s">
        <v>2</v>
      </c>
    </row>
    <row r="4" spans="1:17" s="1" customFormat="1" ht="21" customHeight="1" thickBot="1">
      <c r="A4" s="57"/>
      <c r="B4" s="41"/>
      <c r="C4" s="59"/>
      <c r="D4" s="59"/>
      <c r="E4" s="43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3"/>
      <c r="P4" s="43"/>
      <c r="Q4" s="45"/>
    </row>
    <row r="5" spans="1:17" ht="16">
      <c r="A5" s="46" t="s">
        <v>73</v>
      </c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7">
      <c r="A6" s="13" t="s">
        <v>17</v>
      </c>
      <c r="B6" s="9" t="s">
        <v>74</v>
      </c>
      <c r="C6" s="9" t="s">
        <v>75</v>
      </c>
      <c r="D6" s="9" t="s">
        <v>76</v>
      </c>
      <c r="E6" s="10" t="s">
        <v>123</v>
      </c>
      <c r="F6" s="9" t="s">
        <v>116</v>
      </c>
      <c r="G6" s="15" t="s">
        <v>77</v>
      </c>
      <c r="H6" s="14" t="s">
        <v>78</v>
      </c>
      <c r="I6" s="14" t="s">
        <v>79</v>
      </c>
      <c r="J6" s="13"/>
      <c r="K6" s="14" t="s">
        <v>31</v>
      </c>
      <c r="L6" s="14" t="s">
        <v>14</v>
      </c>
      <c r="M6" s="15" t="s">
        <v>80</v>
      </c>
      <c r="N6" s="13"/>
      <c r="O6" s="11" t="str">
        <f>"212,5"</f>
        <v>212,5</v>
      </c>
      <c r="P6" s="11" t="str">
        <f>"119,1487"</f>
        <v>119,1487</v>
      </c>
      <c r="Q6" s="9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3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3.5" style="5" bestFit="1" customWidth="1"/>
    <col min="7" max="9" width="5.5" style="8" customWidth="1"/>
    <col min="10" max="10" width="4.83203125" style="8" customWidth="1"/>
    <col min="11" max="11" width="10.5" style="12" bestFit="1" customWidth="1"/>
    <col min="12" max="12" width="10.83203125" style="7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48" t="s">
        <v>108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119</v>
      </c>
      <c r="B3" s="40" t="s">
        <v>0</v>
      </c>
      <c r="C3" s="58" t="s">
        <v>121</v>
      </c>
      <c r="D3" s="58" t="s">
        <v>5</v>
      </c>
      <c r="E3" s="42" t="s">
        <v>122</v>
      </c>
      <c r="F3" s="60" t="s">
        <v>6</v>
      </c>
      <c r="G3" s="60" t="s">
        <v>120</v>
      </c>
      <c r="H3" s="60"/>
      <c r="I3" s="60"/>
      <c r="J3" s="60"/>
      <c r="K3" s="61" t="s">
        <v>7</v>
      </c>
      <c r="L3" s="42" t="s">
        <v>3</v>
      </c>
      <c r="M3" s="44" t="s">
        <v>2</v>
      </c>
    </row>
    <row r="4" spans="1:13" s="1" customFormat="1" ht="21" customHeight="1" thickBot="1">
      <c r="A4" s="57"/>
      <c r="B4" s="41"/>
      <c r="C4" s="59"/>
      <c r="D4" s="59"/>
      <c r="E4" s="43"/>
      <c r="F4" s="59"/>
      <c r="G4" s="4">
        <v>1</v>
      </c>
      <c r="H4" s="4">
        <v>2</v>
      </c>
      <c r="I4" s="4">
        <v>3</v>
      </c>
      <c r="J4" s="4" t="s">
        <v>4</v>
      </c>
      <c r="K4" s="62"/>
      <c r="L4" s="43"/>
      <c r="M4" s="45"/>
    </row>
    <row r="5" spans="1:13" ht="16">
      <c r="A5" s="46" t="s">
        <v>29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3" t="s">
        <v>17</v>
      </c>
      <c r="B6" s="9" t="s">
        <v>57</v>
      </c>
      <c r="C6" s="9" t="s">
        <v>94</v>
      </c>
      <c r="D6" s="9" t="s">
        <v>58</v>
      </c>
      <c r="E6" s="10" t="s">
        <v>126</v>
      </c>
      <c r="F6" s="9" t="s">
        <v>113</v>
      </c>
      <c r="G6" s="14" t="s">
        <v>16</v>
      </c>
      <c r="H6" s="14" t="s">
        <v>59</v>
      </c>
      <c r="I6" s="15" t="s">
        <v>38</v>
      </c>
      <c r="J6" s="13"/>
      <c r="K6" s="33" t="str">
        <f>"42,5"</f>
        <v>42,5</v>
      </c>
      <c r="L6" s="11" t="str">
        <f>"39,3278"</f>
        <v>39,3278</v>
      </c>
      <c r="M6" s="9"/>
    </row>
    <row r="8" spans="1:13" ht="16">
      <c r="A8" s="38" t="s">
        <v>37</v>
      </c>
      <c r="B8" s="38"/>
      <c r="C8" s="38"/>
      <c r="D8" s="38"/>
      <c r="E8" s="39"/>
      <c r="F8" s="38"/>
      <c r="G8" s="38"/>
      <c r="H8" s="38"/>
      <c r="I8" s="38"/>
      <c r="J8" s="38"/>
    </row>
    <row r="9" spans="1:13">
      <c r="A9" s="13" t="s">
        <v>53</v>
      </c>
      <c r="B9" s="9" t="s">
        <v>60</v>
      </c>
      <c r="C9" s="9" t="s">
        <v>100</v>
      </c>
      <c r="D9" s="9" t="s">
        <v>61</v>
      </c>
      <c r="E9" s="10" t="s">
        <v>127</v>
      </c>
      <c r="F9" s="9" t="s">
        <v>115</v>
      </c>
      <c r="G9" s="15" t="s">
        <v>42</v>
      </c>
      <c r="H9" s="15" t="s">
        <v>42</v>
      </c>
      <c r="I9" s="13"/>
      <c r="J9" s="13"/>
      <c r="K9" s="33">
        <v>0</v>
      </c>
      <c r="L9" s="11" t="str">
        <f>"0,0000"</f>
        <v>0,0000</v>
      </c>
      <c r="M9" s="9" t="s">
        <v>62</v>
      </c>
    </row>
    <row r="11" spans="1:13" ht="16">
      <c r="A11" s="38" t="s">
        <v>29</v>
      </c>
      <c r="B11" s="38"/>
      <c r="C11" s="38"/>
      <c r="D11" s="38"/>
      <c r="E11" s="39"/>
      <c r="F11" s="38"/>
      <c r="G11" s="38"/>
      <c r="H11" s="38"/>
      <c r="I11" s="38"/>
      <c r="J11" s="38"/>
    </row>
    <row r="12" spans="1:13">
      <c r="A12" s="25" t="s">
        <v>17</v>
      </c>
      <c r="B12" s="16" t="s">
        <v>43</v>
      </c>
      <c r="C12" s="16" t="s">
        <v>44</v>
      </c>
      <c r="D12" s="16" t="s">
        <v>45</v>
      </c>
      <c r="E12" s="17" t="s">
        <v>123</v>
      </c>
      <c r="F12" s="16" t="s">
        <v>111</v>
      </c>
      <c r="G12" s="26" t="s">
        <v>31</v>
      </c>
      <c r="H12" s="30" t="s">
        <v>13</v>
      </c>
      <c r="I12" s="30" t="s">
        <v>13</v>
      </c>
      <c r="J12" s="25"/>
      <c r="K12" s="35" t="str">
        <f>"70,0"</f>
        <v>70,0</v>
      </c>
      <c r="L12" s="18" t="str">
        <f>"45,2305"</f>
        <v>45,2305</v>
      </c>
      <c r="M12" s="16"/>
    </row>
    <row r="13" spans="1:13">
      <c r="A13" s="27" t="s">
        <v>17</v>
      </c>
      <c r="B13" s="19" t="s">
        <v>63</v>
      </c>
      <c r="C13" s="19" t="s">
        <v>95</v>
      </c>
      <c r="D13" s="19" t="s">
        <v>64</v>
      </c>
      <c r="E13" s="20" t="s">
        <v>125</v>
      </c>
      <c r="F13" s="19" t="s">
        <v>111</v>
      </c>
      <c r="G13" s="28" t="s">
        <v>46</v>
      </c>
      <c r="H13" s="28" t="s">
        <v>41</v>
      </c>
      <c r="I13" s="29" t="s">
        <v>40</v>
      </c>
      <c r="J13" s="27"/>
      <c r="K13" s="36" t="str">
        <f>"55,0"</f>
        <v>55,0</v>
      </c>
      <c r="L13" s="21" t="str">
        <f>"39,5888"</f>
        <v>39,5888</v>
      </c>
      <c r="M13" s="19" t="s">
        <v>51</v>
      </c>
    </row>
    <row r="15" spans="1:13" ht="16">
      <c r="A15" s="38" t="s">
        <v>47</v>
      </c>
      <c r="B15" s="38"/>
      <c r="C15" s="38"/>
      <c r="D15" s="38"/>
      <c r="E15" s="39"/>
      <c r="F15" s="38"/>
      <c r="G15" s="38"/>
      <c r="H15" s="38"/>
      <c r="I15" s="38"/>
      <c r="J15" s="38"/>
    </row>
    <row r="16" spans="1:13">
      <c r="A16" s="25" t="s">
        <v>17</v>
      </c>
      <c r="B16" s="16" t="s">
        <v>65</v>
      </c>
      <c r="C16" s="16" t="s">
        <v>101</v>
      </c>
      <c r="D16" s="16" t="s">
        <v>66</v>
      </c>
      <c r="E16" s="17" t="s">
        <v>124</v>
      </c>
      <c r="F16" s="16" t="s">
        <v>111</v>
      </c>
      <c r="G16" s="26" t="s">
        <v>21</v>
      </c>
      <c r="H16" s="26" t="s">
        <v>22</v>
      </c>
      <c r="I16" s="30" t="s">
        <v>30</v>
      </c>
      <c r="J16" s="25"/>
      <c r="K16" s="35" t="str">
        <f>"57,5"</f>
        <v>57,5</v>
      </c>
      <c r="L16" s="18" t="str">
        <f>"35,1814"</f>
        <v>35,1814</v>
      </c>
      <c r="M16" s="16" t="s">
        <v>67</v>
      </c>
    </row>
    <row r="17" spans="1:13">
      <c r="A17" s="31" t="s">
        <v>17</v>
      </c>
      <c r="B17" s="22" t="s">
        <v>68</v>
      </c>
      <c r="C17" s="22" t="s">
        <v>69</v>
      </c>
      <c r="D17" s="22" t="s">
        <v>70</v>
      </c>
      <c r="E17" s="23" t="s">
        <v>123</v>
      </c>
      <c r="F17" s="22" t="s">
        <v>111</v>
      </c>
      <c r="G17" s="32" t="s">
        <v>41</v>
      </c>
      <c r="H17" s="32" t="s">
        <v>22</v>
      </c>
      <c r="I17" s="32" t="s">
        <v>23</v>
      </c>
      <c r="J17" s="31"/>
      <c r="K17" s="37" t="str">
        <f>"60,0"</f>
        <v>60,0</v>
      </c>
      <c r="L17" s="24" t="str">
        <f>"36,7800"</f>
        <v>36,7800</v>
      </c>
      <c r="M17" s="22" t="s">
        <v>51</v>
      </c>
    </row>
    <row r="18" spans="1:13">
      <c r="A18" s="27" t="s">
        <v>17</v>
      </c>
      <c r="B18" s="19" t="s">
        <v>48</v>
      </c>
      <c r="C18" s="19" t="s">
        <v>102</v>
      </c>
      <c r="D18" s="19" t="s">
        <v>49</v>
      </c>
      <c r="E18" s="20" t="s">
        <v>125</v>
      </c>
      <c r="F18" s="19" t="s">
        <v>111</v>
      </c>
      <c r="G18" s="28" t="s">
        <v>40</v>
      </c>
      <c r="H18" s="29" t="s">
        <v>50</v>
      </c>
      <c r="I18" s="27"/>
      <c r="J18" s="27"/>
      <c r="K18" s="36" t="str">
        <f>"62,5"</f>
        <v>62,5</v>
      </c>
      <c r="L18" s="21" t="str">
        <f>"40,0687"</f>
        <v>40,0687</v>
      </c>
      <c r="M18" s="19" t="s">
        <v>51</v>
      </c>
    </row>
    <row r="20" spans="1:13" ht="16">
      <c r="A20" s="38" t="s">
        <v>52</v>
      </c>
      <c r="B20" s="38"/>
      <c r="C20" s="38"/>
      <c r="D20" s="38"/>
      <c r="E20" s="39"/>
      <c r="F20" s="38"/>
      <c r="G20" s="38"/>
      <c r="H20" s="38"/>
      <c r="I20" s="38"/>
      <c r="J20" s="38"/>
    </row>
    <row r="21" spans="1:13">
      <c r="A21" s="13" t="s">
        <v>17</v>
      </c>
      <c r="B21" s="9" t="s">
        <v>71</v>
      </c>
      <c r="C21" s="9" t="s">
        <v>103</v>
      </c>
      <c r="D21" s="9" t="s">
        <v>72</v>
      </c>
      <c r="E21" s="10" t="s">
        <v>125</v>
      </c>
      <c r="F21" s="9" t="s">
        <v>115</v>
      </c>
      <c r="G21" s="14" t="s">
        <v>40</v>
      </c>
      <c r="H21" s="14" t="s">
        <v>50</v>
      </c>
      <c r="I21" s="14" t="s">
        <v>31</v>
      </c>
      <c r="J21" s="13"/>
      <c r="K21" s="33" t="str">
        <f>"70,0"</f>
        <v>70,0</v>
      </c>
      <c r="L21" s="11" t="str">
        <f>"43,0213"</f>
        <v>43,0213</v>
      </c>
      <c r="M21" s="9"/>
    </row>
    <row r="23" spans="1:13">
      <c r="E23" s="5"/>
      <c r="F23" s="6"/>
      <c r="G23" s="5"/>
      <c r="M23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20:J20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7.5" style="7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48" t="s">
        <v>109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119</v>
      </c>
      <c r="B3" s="40" t="s">
        <v>0</v>
      </c>
      <c r="C3" s="58" t="s">
        <v>121</v>
      </c>
      <c r="D3" s="58" t="s">
        <v>5</v>
      </c>
      <c r="E3" s="42" t="s">
        <v>122</v>
      </c>
      <c r="F3" s="60" t="s">
        <v>6</v>
      </c>
      <c r="G3" s="60" t="s">
        <v>120</v>
      </c>
      <c r="H3" s="60"/>
      <c r="I3" s="60"/>
      <c r="J3" s="60"/>
      <c r="K3" s="42" t="s">
        <v>7</v>
      </c>
      <c r="L3" s="42" t="s">
        <v>3</v>
      </c>
      <c r="M3" s="44" t="s">
        <v>2</v>
      </c>
    </row>
    <row r="4" spans="1:13" s="1" customFormat="1" ht="21" customHeight="1" thickBot="1">
      <c r="A4" s="57"/>
      <c r="B4" s="41"/>
      <c r="C4" s="59"/>
      <c r="D4" s="59"/>
      <c r="E4" s="43"/>
      <c r="F4" s="59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3" ht="16">
      <c r="A5" s="46" t="s">
        <v>47</v>
      </c>
      <c r="B5" s="46"/>
      <c r="C5" s="47"/>
      <c r="D5" s="47"/>
      <c r="E5" s="47"/>
      <c r="F5" s="47"/>
      <c r="G5" s="47"/>
      <c r="H5" s="47"/>
      <c r="I5" s="47"/>
      <c r="J5" s="47"/>
    </row>
    <row r="6" spans="1:13">
      <c r="A6" s="13" t="s">
        <v>17</v>
      </c>
      <c r="B6" s="9" t="s">
        <v>54</v>
      </c>
      <c r="C6" s="9" t="s">
        <v>55</v>
      </c>
      <c r="D6" s="9" t="s">
        <v>56</v>
      </c>
      <c r="E6" s="10" t="s">
        <v>123</v>
      </c>
      <c r="F6" s="9" t="s">
        <v>111</v>
      </c>
      <c r="G6" s="14" t="s">
        <v>23</v>
      </c>
      <c r="H6" s="14" t="s">
        <v>30</v>
      </c>
      <c r="I6" s="15" t="s">
        <v>50</v>
      </c>
      <c r="J6" s="13"/>
      <c r="K6" s="11" t="str">
        <f>"65,0"</f>
        <v>65,0</v>
      </c>
      <c r="L6" s="11" t="str">
        <f>"40,0205"</f>
        <v>40,0205</v>
      </c>
      <c r="M6" s="9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10"/>
  <sheetViews>
    <sheetView tabSelected="1" workbookViewId="0">
      <selection activeCell="A9" sqref="A9:XFD9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15.5" style="5" bestFit="1" customWidth="1"/>
    <col min="7" max="10" width="5.5" style="8" customWidth="1"/>
    <col min="11" max="11" width="10.5" style="7" bestFit="1" customWidth="1"/>
    <col min="12" max="12" width="7.5" style="7" bestFit="1" customWidth="1"/>
    <col min="13" max="13" width="16.33203125" style="5" bestFit="1" customWidth="1"/>
    <col min="14" max="16384" width="9.1640625" style="3"/>
  </cols>
  <sheetData>
    <row r="1" spans="1:15" s="2" customFormat="1" ht="29" customHeight="1">
      <c r="A1" s="48" t="s">
        <v>110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5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5" s="1" customFormat="1" ht="12.75" customHeight="1">
      <c r="A3" s="56" t="s">
        <v>119</v>
      </c>
      <c r="B3" s="40" t="s">
        <v>0</v>
      </c>
      <c r="C3" s="58" t="s">
        <v>121</v>
      </c>
      <c r="D3" s="58" t="s">
        <v>5</v>
      </c>
      <c r="E3" s="42" t="s">
        <v>122</v>
      </c>
      <c r="F3" s="60" t="s">
        <v>6</v>
      </c>
      <c r="G3" s="60" t="s">
        <v>8</v>
      </c>
      <c r="H3" s="60"/>
      <c r="I3" s="60"/>
      <c r="J3" s="60"/>
      <c r="K3" s="42" t="s">
        <v>7</v>
      </c>
      <c r="L3" s="42" t="s">
        <v>3</v>
      </c>
      <c r="M3" s="44" t="s">
        <v>2</v>
      </c>
    </row>
    <row r="4" spans="1:15" s="1" customFormat="1" ht="21" customHeight="1" thickBot="1">
      <c r="A4" s="57"/>
      <c r="B4" s="41"/>
      <c r="C4" s="59"/>
      <c r="D4" s="59"/>
      <c r="E4" s="43"/>
      <c r="F4" s="59"/>
      <c r="G4" s="4">
        <v>1</v>
      </c>
      <c r="H4" s="4">
        <v>2</v>
      </c>
      <c r="I4" s="4">
        <v>3</v>
      </c>
      <c r="J4" s="4" t="s">
        <v>4</v>
      </c>
      <c r="K4" s="43"/>
      <c r="L4" s="43"/>
      <c r="M4" s="45"/>
    </row>
    <row r="5" spans="1:15" ht="16">
      <c r="A5" s="46" t="s">
        <v>18</v>
      </c>
      <c r="B5" s="46"/>
      <c r="C5" s="47"/>
      <c r="D5" s="47"/>
      <c r="E5" s="47"/>
      <c r="F5" s="47"/>
      <c r="G5" s="47"/>
      <c r="H5" s="47"/>
      <c r="I5" s="47"/>
      <c r="J5" s="47"/>
    </row>
    <row r="6" spans="1:15">
      <c r="A6" s="13" t="s">
        <v>17</v>
      </c>
      <c r="B6" s="9" t="s">
        <v>19</v>
      </c>
      <c r="C6" s="9" t="s">
        <v>104</v>
      </c>
      <c r="D6" s="9" t="s">
        <v>20</v>
      </c>
      <c r="E6" s="10" t="str">
        <f>"0,7578"</f>
        <v>0,7578</v>
      </c>
      <c r="F6" s="9" t="s">
        <v>111</v>
      </c>
      <c r="G6" s="14" t="s">
        <v>21</v>
      </c>
      <c r="H6" s="14" t="s">
        <v>22</v>
      </c>
      <c r="I6" s="14" t="s">
        <v>23</v>
      </c>
      <c r="J6" s="13"/>
      <c r="K6" s="11" t="str">
        <f>"60,0"</f>
        <v>60,0</v>
      </c>
      <c r="L6" s="11" t="str">
        <f>"53,9705"</f>
        <v>53,9705</v>
      </c>
      <c r="M6" s="9" t="s">
        <v>24</v>
      </c>
    </row>
    <row r="8" spans="1:15" ht="16">
      <c r="A8" s="38" t="s">
        <v>9</v>
      </c>
      <c r="B8" s="38"/>
      <c r="C8" s="38"/>
      <c r="D8" s="38"/>
      <c r="E8" s="39"/>
      <c r="F8" s="38"/>
      <c r="G8" s="38"/>
      <c r="H8" s="38"/>
      <c r="I8" s="38"/>
      <c r="J8" s="38"/>
    </row>
    <row r="9" spans="1:15">
      <c r="A9" s="13" t="s">
        <v>17</v>
      </c>
      <c r="B9" s="9" t="s">
        <v>10</v>
      </c>
      <c r="C9" s="9" t="s">
        <v>11</v>
      </c>
      <c r="D9" s="9" t="s">
        <v>12</v>
      </c>
      <c r="E9" s="10" t="str">
        <f ca="1">"0,7271"</f>
        <v>0,7271</v>
      </c>
      <c r="F9" s="9" t="s">
        <v>118</v>
      </c>
      <c r="G9" s="14" t="s">
        <v>13</v>
      </c>
      <c r="H9" s="14" t="s">
        <v>14</v>
      </c>
      <c r="I9" s="14" t="s">
        <v>15</v>
      </c>
      <c r="J9" s="13"/>
      <c r="K9" s="13" t="s">
        <v>16</v>
      </c>
      <c r="L9" s="34">
        <v>34</v>
      </c>
      <c r="M9" s="11" t="str">
        <f ca="1">"116,5"</f>
        <v>116,5</v>
      </c>
      <c r="N9" s="11" t="str">
        <f ca="1">"4087,0292"</f>
        <v>4087,0292</v>
      </c>
      <c r="O9" s="9"/>
    </row>
    <row r="10" spans="1:15">
      <c r="A10" s="13" t="s">
        <v>17</v>
      </c>
      <c r="B10" s="9" t="s">
        <v>25</v>
      </c>
      <c r="C10" s="9" t="s">
        <v>105</v>
      </c>
      <c r="D10" s="9" t="s">
        <v>26</v>
      </c>
      <c r="E10" s="10" t="str">
        <f>"0,6893"</f>
        <v>0,6893</v>
      </c>
      <c r="F10" s="9" t="s">
        <v>111</v>
      </c>
      <c r="G10" s="14" t="s">
        <v>27</v>
      </c>
      <c r="H10" s="14" t="s">
        <v>14</v>
      </c>
      <c r="I10" s="14" t="s">
        <v>15</v>
      </c>
      <c r="J10" s="15" t="s">
        <v>28</v>
      </c>
      <c r="K10" s="11" t="str">
        <f>"82,5"</f>
        <v>82,5</v>
      </c>
      <c r="L10" s="11" t="str">
        <f>"76,7708"</f>
        <v>76,7708</v>
      </c>
      <c r="M10" s="9" t="s">
        <v>24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СПР Пауэрспорт ДК</vt:lpstr>
      <vt:lpstr>СПР Пауэрспорт</vt:lpstr>
      <vt:lpstr>СПР Подъем на бицепс ДК</vt:lpstr>
      <vt:lpstr>СПР Подъем на бицепс</vt:lpstr>
      <vt:lpstr>ФЖД Армейский жим макс.ДК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2022-12-12T18:50:44Z</dcterms:modified>
</cp:coreProperties>
</file>