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79444341-EBA3-8B4D-B23D-7C68A90290B2}" xr6:coauthVersionLast="45" xr6:coauthVersionMax="47" xr10:uidLastSave="{00000000-0000-0000-0000-000000000000}"/>
  <bookViews>
    <workbookView xWindow="0" yWindow="460" windowWidth="28800" windowHeight="16080" tabRatio="954" xr2:uid="{00000000-000D-0000-FFFF-FFFF00000000}"/>
  </bookViews>
  <sheets>
    <sheet name="ФЖД Любители двоеборье 1_2" sheetId="56" r:id="rId1"/>
    <sheet name="ФЖД Cофт двоеборье однопет." sheetId="60" r:id="rId2"/>
    <sheet name="ФЖД Любители жим максимум ДК" sheetId="57" r:id="rId3"/>
    <sheet name="ФЖД Любители жим максимум" sheetId="55" r:id="rId4"/>
    <sheet name="ФЖД Военный жим максимум" sheetId="59" r:id="rId5"/>
    <sheet name="ФЖД Армейский жим макс." sheetId="62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62" l="1"/>
  <c r="K6" i="62"/>
  <c r="N10" i="60"/>
  <c r="M10" i="60"/>
  <c r="N9" i="60"/>
  <c r="M9" i="60"/>
  <c r="N6" i="60"/>
  <c r="M6" i="60"/>
  <c r="L6" i="59"/>
  <c r="K6" i="59"/>
  <c r="L9" i="57"/>
  <c r="K9" i="57"/>
  <c r="L6" i="57"/>
  <c r="K6" i="57"/>
  <c r="N6" i="56"/>
  <c r="M6" i="56"/>
  <c r="L6" i="55"/>
  <c r="K6" i="55"/>
</calcChain>
</file>

<file path=xl/sharedStrings.xml><?xml version="1.0" encoding="utf-8"?>
<sst xmlns="http://schemas.openxmlformats.org/spreadsheetml/2006/main" count="175" uniqueCount="87">
  <si>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</si>
  <si>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</si>
  <si>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</si>
  <si>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</si>
  <si>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</si>
  <si>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</si>
  <si>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</si>
  <si>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</si>
  <si>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</si>
  <si>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Жим лёжа</t>
  </si>
  <si>
    <t>1</t>
  </si>
  <si>
    <t>80,0</t>
  </si>
  <si>
    <t>85,0</t>
  </si>
  <si>
    <t>90,0</t>
  </si>
  <si>
    <t>105,0</t>
  </si>
  <si>
    <t>110,0</t>
  </si>
  <si>
    <t>115,0</t>
  </si>
  <si>
    <t>70,0</t>
  </si>
  <si>
    <t>75,0</t>
  </si>
  <si>
    <t>180,0</t>
  </si>
  <si>
    <t>190,0</t>
  </si>
  <si>
    <t>100,0</t>
  </si>
  <si>
    <t>200,0</t>
  </si>
  <si>
    <t>185,0</t>
  </si>
  <si>
    <t xml:space="preserve">Иваново/Ивановская область </t>
  </si>
  <si>
    <t>150,0</t>
  </si>
  <si>
    <t>205,0</t>
  </si>
  <si>
    <t>ВЕСОВАЯ КАТЕГОРИЯ   90</t>
  </si>
  <si>
    <t>ВЕСОВАЯ КАТЕГОРИЯ   100</t>
  </si>
  <si>
    <t>ВЕСОВАЯ КАТЕГОРИЯ   110</t>
  </si>
  <si>
    <t>40,0</t>
  </si>
  <si>
    <t>135,0</t>
  </si>
  <si>
    <t>142,5</t>
  </si>
  <si>
    <t xml:space="preserve">Фурманов/Ивановская область </t>
  </si>
  <si>
    <t>195,0</t>
  </si>
  <si>
    <t>88,10</t>
  </si>
  <si>
    <t xml:space="preserve">Балашиха/Московская область </t>
  </si>
  <si>
    <t>99,10</t>
  </si>
  <si>
    <t xml:space="preserve">Капитонов Ю. </t>
  </si>
  <si>
    <t>Результат</t>
  </si>
  <si>
    <t>99,30</t>
  </si>
  <si>
    <t>Жим стоя</t>
  </si>
  <si>
    <t>ВЕСОВАЯ КАТЕГОРИЯ   70</t>
  </si>
  <si>
    <t>Кондрашов Тимофей</t>
  </si>
  <si>
    <t>Юноши 14-17 (26.02.2008)/14</t>
  </si>
  <si>
    <t>67,80</t>
  </si>
  <si>
    <t xml:space="preserve">Касимов/Рязанская область </t>
  </si>
  <si>
    <t>ВЕСОВАЯ КАТЕГОРИЯ   80</t>
  </si>
  <si>
    <t>Бородин Анатолий</t>
  </si>
  <si>
    <t>70,80</t>
  </si>
  <si>
    <t>Блохнин Андрей</t>
  </si>
  <si>
    <t>Открытая (14.12.1989)/32</t>
  </si>
  <si>
    <t>69,20</t>
  </si>
  <si>
    <t>Багитов Рустам</t>
  </si>
  <si>
    <t>Открытая (18.01.1985)/37</t>
  </si>
  <si>
    <t xml:space="preserve">Белоозёрский/Московская область </t>
  </si>
  <si>
    <t>Лисицын Сергей</t>
  </si>
  <si>
    <t>Открытая (26.10.1970)/51</t>
  </si>
  <si>
    <t>107,10</t>
  </si>
  <si>
    <t xml:space="preserve">пгт Нахабино/Московская область </t>
  </si>
  <si>
    <t xml:space="preserve">Крылова Е. </t>
  </si>
  <si>
    <t>Смирнов Михаил</t>
  </si>
  <si>
    <t>Открытая (12.04.1984)/38</t>
  </si>
  <si>
    <t>85,10</t>
  </si>
  <si>
    <t>Нездолин Антон</t>
  </si>
  <si>
    <t>Открытая (31.10.1994)/27</t>
  </si>
  <si>
    <t>99,70</t>
  </si>
  <si>
    <t xml:space="preserve">Шуя/Ивановская область </t>
  </si>
  <si>
    <t>Капитонов Юрий</t>
  </si>
  <si>
    <t>Кондрашов Алексей</t>
  </si>
  <si>
    <t>Открытая (11.10.1978)/43</t>
  </si>
  <si>
    <t>Мастера 60-64 (25.06.1959)/63</t>
  </si>
  <si>
    <t>Мастера 60-64 (15.11.1957)/64</t>
  </si>
  <si>
    <t>Национальный Чемпионат памяти Екатерины Пузыренко
ФЖД Любители двоеборье 1/2 веса
Суздаль/Владимирская область, 24-26 июня 2022 года</t>
  </si>
  <si>
    <t>Многоповторный жим</t>
  </si>
  <si>
    <t>Национальный Чемпионат памяти Екатерины Пузыренко
ФЖД Софт экипировка однопетельная двоеборье
Суздаль/Владимирская область, 24-26 июня 2022 года</t>
  </si>
  <si>
    <t>Национальный Чемпионат памяти Екатерины Пузыренко
ФЖД Любители жим на максимум ДК
Суздаль/Владимирская область, 24-26 июня 2022 года</t>
  </si>
  <si>
    <t xml:space="preserve">Кондрашов А. </t>
  </si>
  <si>
    <t>Национальный Чемпионат памяти Екатерины Пузыренко
ФЖД Любители жим на максимум
Суздаль/Владимирская область, 24-26 июня 2022 года</t>
  </si>
  <si>
    <t>Национальный Чемпионат памяти Екатерины Пузыренко
ФЖД Военный жим на максимум
Суздаль/Владимирская область, 24-26 июня 2022 года</t>
  </si>
  <si>
    <t>Национальный Чемпионат памяти Екатерины Пузыренко
ФЖД Армейский жим на максимум
Суздаль/Владимирская область, 24-26 июня 2022 года</t>
  </si>
  <si>
    <t>№</t>
  </si>
  <si>
    <t xml:space="preserve">
Дата рождения/Возраст</t>
  </si>
  <si>
    <t>Возрастная группа</t>
  </si>
  <si>
    <t>T</t>
  </si>
  <si>
    <t>O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</si>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</sst>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884D0-4A03-44AB-A355-6C456F98689C}">
  <dimension ref="A1:O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5.1640625" style="10" bestFit="1" customWidth="1"/>
    <col min="6" max="6" width="29" style="5" bestFit="1" customWidth="1"/>
    <col min="7" max="9" width="5.5" style="11" customWidth="1"/>
    <col min="10" max="10" width="4.83203125" style="11" customWidth="1"/>
    <col min="11" max="11" width="11.83203125" style="11" customWidth="1"/>
    <col min="12" max="12" width="13.33203125" style="11" customWidth="1"/>
    <col min="13" max="13" width="7.83203125" style="6" bestFit="1" customWidth="1"/>
    <col min="14" max="14" width="11.83203125" style="6" customWidth="1"/>
    <col min="15" max="15" width="18" style="5" customWidth="1"/>
    <col min="16" max="16384" width="9.1640625" style="3"/>
  </cols>
  <sheetData>
    <row r="1" spans="1:15" s="2" customFormat="1" ht="29" customHeight="1">
      <c r="A1" s="37" t="s">
        <v>73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9</v>
      </c>
      <c r="H3" s="49"/>
      <c r="I3" s="49"/>
      <c r="J3" s="49"/>
      <c r="K3" s="49" t="s">
        <v>74</v>
      </c>
      <c r="L3" s="49"/>
      <c r="M3" s="31" t="s">
        <v>1</v>
      </c>
      <c r="N3" s="31" t="s">
        <v>3</v>
      </c>
      <c r="O3" s="33" t="s">
        <v>2</v>
      </c>
    </row>
    <row r="4" spans="1:15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32"/>
      <c r="N4" s="32"/>
      <c r="O4" s="34"/>
    </row>
    <row r="5" spans="1:15" ht="16">
      <c r="A5" s="35" t="s">
        <v>47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5">
      <c r="A6" s="14" t="s">
        <v>10</v>
      </c>
      <c r="B6" s="7" t="s">
        <v>48</v>
      </c>
      <c r="C6" s="7" t="s">
        <v>71</v>
      </c>
      <c r="D6" s="7" t="s">
        <v>49</v>
      </c>
      <c r="E6" s="8" t="s">
        <v>86</v>
      </c>
      <c r="F6" s="7" t="s">
        <v>33</v>
      </c>
      <c r="G6" s="12" t="s">
        <v>11</v>
      </c>
      <c r="H6" s="12" t="s">
        <v>12</v>
      </c>
      <c r="I6" s="12" t="s">
        <v>13</v>
      </c>
      <c r="J6" s="14"/>
      <c r="K6" s="14" t="s">
        <v>30</v>
      </c>
      <c r="L6" s="29">
        <v>80</v>
      </c>
      <c r="M6" s="9" t="str">
        <f>"170,0"</f>
        <v>170,0</v>
      </c>
      <c r="N6" s="9" t="str">
        <f>"5958,8598"</f>
        <v>5958,8598</v>
      </c>
      <c r="O6" s="7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FC45-D248-4355-A2E4-A0BB27A6CCBD}">
  <dimension ref="A1:O10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27.5" style="5" bestFit="1" customWidth="1"/>
    <col min="7" max="9" width="5.5" style="11" customWidth="1"/>
    <col min="10" max="10" width="4.83203125" style="11" customWidth="1"/>
    <col min="11" max="11" width="11" style="11" customWidth="1"/>
    <col min="12" max="12" width="13" style="30" customWidth="1"/>
    <col min="13" max="13" width="7.83203125" style="6" bestFit="1" customWidth="1"/>
    <col min="14" max="14" width="9.5" style="6" bestFit="1" customWidth="1"/>
    <col min="15" max="15" width="20.5" style="5" customWidth="1"/>
    <col min="16" max="16384" width="9.1640625" style="3"/>
  </cols>
  <sheetData>
    <row r="1" spans="1:15" s="2" customFormat="1" ht="29" customHeight="1">
      <c r="A1" s="37" t="s">
        <v>75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9</v>
      </c>
      <c r="H3" s="49"/>
      <c r="I3" s="49"/>
      <c r="J3" s="49"/>
      <c r="K3" s="49" t="s">
        <v>74</v>
      </c>
      <c r="L3" s="49"/>
      <c r="M3" s="31" t="s">
        <v>1</v>
      </c>
      <c r="N3" s="31" t="s">
        <v>3</v>
      </c>
      <c r="O3" s="33" t="s">
        <v>2</v>
      </c>
    </row>
    <row r="4" spans="1:15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6" t="s">
        <v>7</v>
      </c>
      <c r="M4" s="32"/>
      <c r="N4" s="32"/>
      <c r="O4" s="34"/>
    </row>
    <row r="5" spans="1:15" ht="16">
      <c r="A5" s="35" t="s">
        <v>27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5">
      <c r="A6" s="14" t="s">
        <v>10</v>
      </c>
      <c r="B6" s="7" t="s">
        <v>61</v>
      </c>
      <c r="C6" s="7" t="s">
        <v>62</v>
      </c>
      <c r="D6" s="7" t="s">
        <v>63</v>
      </c>
      <c r="E6" s="8" t="s">
        <v>85</v>
      </c>
      <c r="F6" s="7" t="s">
        <v>24</v>
      </c>
      <c r="G6" s="13" t="s">
        <v>19</v>
      </c>
      <c r="H6" s="13" t="s">
        <v>19</v>
      </c>
      <c r="I6" s="12" t="s">
        <v>19</v>
      </c>
      <c r="J6" s="14"/>
      <c r="K6" s="14" t="s">
        <v>13</v>
      </c>
      <c r="L6" s="29">
        <v>40</v>
      </c>
      <c r="M6" s="9" t="str">
        <f>"220,0"</f>
        <v>220,0</v>
      </c>
      <c r="N6" s="9" t="str">
        <f>"8644,8057"</f>
        <v>8644,8057</v>
      </c>
      <c r="O6" s="7" t="s">
        <v>38</v>
      </c>
    </row>
    <row r="8" spans="1:15" ht="16">
      <c r="A8" s="50" t="s">
        <v>28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5">
      <c r="A9" s="22" t="s">
        <v>10</v>
      </c>
      <c r="B9" s="15" t="s">
        <v>64</v>
      </c>
      <c r="C9" s="15" t="s">
        <v>65</v>
      </c>
      <c r="D9" s="15" t="s">
        <v>66</v>
      </c>
      <c r="E9" s="16" t="s">
        <v>85</v>
      </c>
      <c r="F9" s="15" t="s">
        <v>67</v>
      </c>
      <c r="G9" s="21" t="s">
        <v>34</v>
      </c>
      <c r="H9" s="23" t="s">
        <v>26</v>
      </c>
      <c r="I9" s="21" t="s">
        <v>26</v>
      </c>
      <c r="J9" s="22"/>
      <c r="K9" s="22" t="s">
        <v>21</v>
      </c>
      <c r="L9" s="27">
        <v>31</v>
      </c>
      <c r="M9" s="17" t="str">
        <f>"236,0"</f>
        <v>236,0</v>
      </c>
      <c r="N9" s="17" t="str">
        <f>"8511,9212"</f>
        <v>8511,9212</v>
      </c>
      <c r="O9" s="15" t="s">
        <v>38</v>
      </c>
    </row>
    <row r="10" spans="1:15">
      <c r="A10" s="25" t="s">
        <v>10</v>
      </c>
      <c r="B10" s="18" t="s">
        <v>68</v>
      </c>
      <c r="C10" s="18" t="s">
        <v>72</v>
      </c>
      <c r="D10" s="18" t="s">
        <v>40</v>
      </c>
      <c r="E10" s="19" t="s">
        <v>86</v>
      </c>
      <c r="F10" s="18" t="s">
        <v>24</v>
      </c>
      <c r="G10" s="24" t="s">
        <v>23</v>
      </c>
      <c r="H10" s="24" t="s">
        <v>20</v>
      </c>
      <c r="I10" s="24" t="s">
        <v>34</v>
      </c>
      <c r="J10" s="25"/>
      <c r="K10" s="25" t="s">
        <v>21</v>
      </c>
      <c r="L10" s="28">
        <v>29</v>
      </c>
      <c r="M10" s="20" t="str">
        <f>"224,0"</f>
        <v>224,0</v>
      </c>
      <c r="N10" s="20" t="str">
        <f>"8074,2691"</f>
        <v>8074,2691</v>
      </c>
      <c r="O10" s="18"/>
    </row>
  </sheetData>
  <mergeCells count="14">
    <mergeCell ref="A8:L8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3665-9E5A-47BE-945D-99384530F26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2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.6640625" style="6" customWidth="1"/>
    <col min="13" max="13" width="19.5" style="5" customWidth="1"/>
    <col min="14" max="16384" width="9.1640625" style="3"/>
  </cols>
  <sheetData>
    <row r="1" spans="1:13" s="2" customFormat="1" ht="29" customHeight="1">
      <c r="A1" s="37" t="s">
        <v>76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9</v>
      </c>
      <c r="H3" s="49"/>
      <c r="I3" s="49"/>
      <c r="J3" s="49"/>
      <c r="K3" s="31" t="s">
        <v>39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42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10</v>
      </c>
      <c r="B6" s="7" t="s">
        <v>50</v>
      </c>
      <c r="C6" s="7" t="s">
        <v>51</v>
      </c>
      <c r="D6" s="7" t="s">
        <v>52</v>
      </c>
      <c r="E6" s="8" t="s">
        <v>85</v>
      </c>
      <c r="F6" s="7" t="s">
        <v>36</v>
      </c>
      <c r="G6" s="12" t="s">
        <v>21</v>
      </c>
      <c r="H6" s="13" t="s">
        <v>14</v>
      </c>
      <c r="I6" s="13" t="s">
        <v>14</v>
      </c>
      <c r="J6" s="14"/>
      <c r="K6" s="9" t="str">
        <f>"100,0"</f>
        <v>100,0</v>
      </c>
      <c r="L6" s="9" t="str">
        <f>"75,6100"</f>
        <v>75,6100</v>
      </c>
      <c r="M6" s="7"/>
    </row>
    <row r="8" spans="1:13" ht="16">
      <c r="A8" s="50" t="s">
        <v>27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4" t="s">
        <v>10</v>
      </c>
      <c r="B9" s="7" t="s">
        <v>53</v>
      </c>
      <c r="C9" s="7" t="s">
        <v>54</v>
      </c>
      <c r="D9" s="7" t="s">
        <v>35</v>
      </c>
      <c r="E9" s="8" t="s">
        <v>85</v>
      </c>
      <c r="F9" s="7" t="s">
        <v>55</v>
      </c>
      <c r="G9" s="12" t="s">
        <v>31</v>
      </c>
      <c r="H9" s="12" t="s">
        <v>32</v>
      </c>
      <c r="I9" s="13" t="s">
        <v>25</v>
      </c>
      <c r="J9" s="14"/>
      <c r="K9" s="9" t="str">
        <f>"142,5"</f>
        <v>142,5</v>
      </c>
      <c r="L9" s="9" t="str">
        <f>"91,9838"</f>
        <v>91,9838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1158-6C51-4197-B0A4-81341AA27128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26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1.33203125" style="6" customWidth="1"/>
    <col min="13" max="13" width="26.33203125" style="5" customWidth="1"/>
    <col min="14" max="16384" width="9.1640625" style="3"/>
  </cols>
  <sheetData>
    <row r="1" spans="1:13" s="2" customFormat="1" ht="29" customHeight="1">
      <c r="A1" s="37" t="s">
        <v>78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9</v>
      </c>
      <c r="H3" s="49"/>
      <c r="I3" s="49"/>
      <c r="J3" s="49"/>
      <c r="K3" s="31" t="s">
        <v>39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42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10</v>
      </c>
      <c r="B6" s="7" t="s">
        <v>43</v>
      </c>
      <c r="C6" s="7" t="s">
        <v>44</v>
      </c>
      <c r="D6" s="7" t="s">
        <v>45</v>
      </c>
      <c r="E6" s="8" t="s">
        <v>84</v>
      </c>
      <c r="F6" s="7" t="s">
        <v>46</v>
      </c>
      <c r="G6" s="12" t="s">
        <v>17</v>
      </c>
      <c r="H6" s="12" t="s">
        <v>18</v>
      </c>
      <c r="I6" s="12" t="s">
        <v>11</v>
      </c>
      <c r="J6" s="14"/>
      <c r="K6" s="9" t="str">
        <f>"80,0"</f>
        <v>80,0</v>
      </c>
      <c r="L6" s="9" t="str">
        <f>"61,4640"</f>
        <v>61,4640</v>
      </c>
      <c r="M6" s="7" t="s">
        <v>77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E0AA-18FB-41C7-8E34-75A853591C3F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18" style="5" customWidth="1"/>
    <col min="14" max="16384" width="9.1640625" style="3"/>
  </cols>
  <sheetData>
    <row r="1" spans="1:13" s="2" customFormat="1" ht="29" customHeight="1">
      <c r="A1" s="37" t="s">
        <v>79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9</v>
      </c>
      <c r="H3" s="49"/>
      <c r="I3" s="49"/>
      <c r="J3" s="49"/>
      <c r="K3" s="31" t="s">
        <v>39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29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10</v>
      </c>
      <c r="B6" s="7" t="s">
        <v>56</v>
      </c>
      <c r="C6" s="7" t="s">
        <v>57</v>
      </c>
      <c r="D6" s="7" t="s">
        <v>58</v>
      </c>
      <c r="E6" s="8" t="s">
        <v>85</v>
      </c>
      <c r="F6" s="7" t="s">
        <v>59</v>
      </c>
      <c r="G6" s="12" t="s">
        <v>19</v>
      </c>
      <c r="H6" s="12" t="s">
        <v>20</v>
      </c>
      <c r="I6" s="13" t="s">
        <v>22</v>
      </c>
      <c r="J6" s="14"/>
      <c r="K6" s="9" t="str">
        <f>"190,0"</f>
        <v>190,0</v>
      </c>
      <c r="L6" s="9" t="str">
        <f>"112,7650"</f>
        <v>112,7650</v>
      </c>
      <c r="M6" s="7" t="s">
        <v>60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BA42-A145-44BE-80BE-931A8EF5F630}">
  <dimension ref="A1:M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6.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7" t="s">
        <v>80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81</v>
      </c>
      <c r="B3" s="52" t="s">
        <v>0</v>
      </c>
      <c r="C3" s="47" t="s">
        <v>82</v>
      </c>
      <c r="D3" s="47" t="s">
        <v>8</v>
      </c>
      <c r="E3" s="31" t="s">
        <v>83</v>
      </c>
      <c r="F3" s="49" t="s">
        <v>5</v>
      </c>
      <c r="G3" s="49" t="s">
        <v>41</v>
      </c>
      <c r="H3" s="49"/>
      <c r="I3" s="49"/>
      <c r="J3" s="49"/>
      <c r="K3" s="31" t="s">
        <v>39</v>
      </c>
      <c r="L3" s="31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32"/>
      <c r="F4" s="48"/>
      <c r="G4" s="4">
        <v>1</v>
      </c>
      <c r="H4" s="4">
        <v>2</v>
      </c>
      <c r="I4" s="4">
        <v>3</v>
      </c>
      <c r="J4" s="4" t="s">
        <v>4</v>
      </c>
      <c r="K4" s="32"/>
      <c r="L4" s="32"/>
      <c r="M4" s="34"/>
    </row>
    <row r="5" spans="1:13" ht="16">
      <c r="A5" s="35" t="s">
        <v>28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4" t="s">
        <v>10</v>
      </c>
      <c r="B6" s="7" t="s">
        <v>69</v>
      </c>
      <c r="C6" s="7" t="s">
        <v>70</v>
      </c>
      <c r="D6" s="7" t="s">
        <v>37</v>
      </c>
      <c r="E6" s="8" t="s">
        <v>85</v>
      </c>
      <c r="F6" s="7" t="s">
        <v>46</v>
      </c>
      <c r="G6" s="12" t="s">
        <v>21</v>
      </c>
      <c r="H6" s="12" t="s">
        <v>15</v>
      </c>
      <c r="I6" s="12" t="s">
        <v>16</v>
      </c>
      <c r="J6" s="14"/>
      <c r="K6" s="9" t="str">
        <f>"115,0"</f>
        <v>115,0</v>
      </c>
      <c r="L6" s="9" t="str">
        <f>"70,2420"</f>
        <v>70,2420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ФЖД Любители двоеборье 1_2</vt:lpstr>
      <vt:lpstr>ФЖД Cофт двоеборье однопет.</vt:lpstr>
      <vt:lpstr>ФЖД Любители жим максимум ДК</vt:lpstr>
      <vt:lpstr>ФЖД Любители жим максимум</vt:lpstr>
      <vt:lpstr>ФЖД Военный жим максимум</vt:lpstr>
      <vt:lpstr>ФЖД Армейский жим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2022-06-28T17:48:44Z</dcterms:modified>
</cp:coreProperties>
</file>